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90" yWindow="120" windowWidth="16260" windowHeight="5835" activeTab="0"/>
  </bookViews>
  <sheets>
    <sheet name="DEC 2015" sheetId="1" r:id="rId1"/>
  </sheets>
  <definedNames>
    <definedName name="OLE_LINK1" localSheetId="0">'DEC 2015'!$C$225</definedName>
    <definedName name="OLE_LINK2" localSheetId="0">#REF!</definedName>
  </definedNames>
  <calcPr calcId="144525"/>
</workbook>
</file>

<file path=xl/sharedStrings.xml><?xml version="1.0" encoding="utf-8"?>
<sst xmlns="http://schemas.openxmlformats.org/spreadsheetml/2006/main" count="421" uniqueCount="282">
  <si>
    <t xml:space="preserve">Item 1: Tier 1 Capital and its sub-components  </t>
  </si>
  <si>
    <t xml:space="preserve">S. No </t>
  </si>
  <si>
    <t xml:space="preserve">Current Period </t>
  </si>
  <si>
    <t>Corresponding Period of Previous Year (COPPY)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</si>
  <si>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</si>
  <si>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</si>
  <si>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</si>
  <si>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</si>
  <si>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</si>
  <si>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</si>
  <si>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</si>
  <si>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</si>
  <si>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</si>
  <si>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</si>
  <si>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</si>
  <si>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>Losses for the Current Year</t>
  </si>
  <si>
    <t xml:space="preserve">Item 2: Tier 2 Capital and its sub-components 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</si>
  <si>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</si>
  <si>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</si>
  <si>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</si>
  <si>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</si>
  <si>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</si>
  <si>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</si>
  <si>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</si>
  <si>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r>
      <t>f.</t>
    </r>
    <r>
      <rPr>
        <sz val="11"/>
        <color indexed="8"/>
        <rFont val="Arial"/>
        <family val="2"/>
      </rPr>
      <t xml:space="preserve"> </t>
    </r>
  </si>
  <si>
    <t>General Provision</t>
  </si>
  <si>
    <t>g.</t>
  </si>
  <si>
    <t>Capital Grants</t>
  </si>
  <si>
    <t>h.</t>
  </si>
  <si>
    <t>Subordinated Debt</t>
  </si>
  <si>
    <r>
      <t>i.</t>
    </r>
    <r>
      <rPr>
        <sz val="11"/>
        <color indexed="8"/>
        <rFont val="Arial"/>
        <family val="2"/>
      </rPr>
      <t xml:space="preserve"> </t>
    </r>
  </si>
  <si>
    <t>Profit for the Year</t>
  </si>
  <si>
    <t>Item 3: Risk weighted assets (Current Period and COPPY)</t>
  </si>
  <si>
    <t xml:space="preserve">Assets </t>
  </si>
  <si>
    <t xml:space="preserve">Balance Sheet Amount </t>
  </si>
  <si>
    <t xml:space="preserve">COPPY </t>
  </si>
  <si>
    <t>Weight  Asset</t>
  </si>
  <si>
    <t xml:space="preserve">Weighted Asset </t>
  </si>
  <si>
    <t xml:space="preserve">% </t>
  </si>
  <si>
    <t>Zero-Risk Weighted Assets</t>
  </si>
  <si>
    <t>20% Risk Weighted Assets</t>
  </si>
  <si>
    <t>50% Risk Weighted Assets</t>
  </si>
  <si>
    <t>100% Risk Weighted Assets</t>
  </si>
  <si>
    <t>150% Risk weighted Assets</t>
  </si>
  <si>
    <t>200% Risk Weighted Assets</t>
  </si>
  <si>
    <t>250% Risk weighted Assets</t>
  </si>
  <si>
    <t>300% Risk Weighted Assets</t>
  </si>
  <si>
    <t xml:space="preserve"> Total</t>
  </si>
  <si>
    <t xml:space="preserve">Item 4: Capital Adequacy ratios </t>
  </si>
  <si>
    <t>Tier 1 Capital</t>
  </si>
  <si>
    <r>
      <t>a.</t>
    </r>
    <r>
      <rPr>
        <sz val="11"/>
        <color indexed="8"/>
        <rFont val="Arial"/>
        <family val="2"/>
      </rPr>
      <t xml:space="preserve"> </t>
    </r>
  </si>
  <si>
    <t xml:space="preserve">Of which Counter-Cyclical Capital Buffer (CCyB) (if applicable) </t>
  </si>
  <si>
    <r>
      <t>b.</t>
    </r>
    <r>
      <rPr>
        <sz val="11"/>
        <color indexed="8"/>
        <rFont val="Arial"/>
        <family val="2"/>
      </rPr>
      <t xml:space="preserve"> </t>
    </r>
  </si>
  <si>
    <t xml:space="preserve">Of which Sectoral Capital Requirements (SCR) (if applicable) 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</si>
  <si>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</si>
  <si>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</si>
  <si>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</si>
  <si>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</si>
  <si>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</si>
  <si>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</si>
  <si>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>Tier 2 Capital</t>
  </si>
  <si>
    <t>Total qualifying capital</t>
  </si>
  <si>
    <t>Core CAR</t>
  </si>
  <si>
    <t xml:space="preserve">Of which CCyB (if applicable) expressed as % of RWA </t>
  </si>
  <si>
    <t>Of which SCR (if applicable) expressed as % of Sectoral RWA</t>
  </si>
  <si>
    <t xml:space="preserve">CAR </t>
  </si>
  <si>
    <t>Leverage ratio</t>
  </si>
  <si>
    <t>Item 5: Loans and NPL by Sectoral Classification</t>
  </si>
  <si>
    <t>S.no</t>
  </si>
  <si>
    <t>Sector</t>
  </si>
  <si>
    <t>Current Period</t>
  </si>
  <si>
    <t>COPPY</t>
  </si>
  <si>
    <t xml:space="preserve">Total Loans </t>
  </si>
  <si>
    <t xml:space="preserve">NPL </t>
  </si>
  <si>
    <t xml:space="preserve">Agriculture </t>
  </si>
  <si>
    <t xml:space="preserve">Manufacturing/Industry </t>
  </si>
  <si>
    <r>
      <t>c.</t>
    </r>
    <r>
      <rPr>
        <sz val="10"/>
        <color indexed="8"/>
        <rFont val="Arial"/>
        <family val="2"/>
      </rPr>
      <t xml:space="preserve"> </t>
    </r>
  </si>
  <si>
    <t xml:space="preserve">Service &amp; Tourism  </t>
  </si>
  <si>
    <t xml:space="preserve">Trade &amp; Commerce </t>
  </si>
  <si>
    <t xml:space="preserve">Housing </t>
  </si>
  <si>
    <r>
      <t>f.</t>
    </r>
    <r>
      <rPr>
        <sz val="10"/>
        <color indexed="8"/>
        <rFont val="Arial"/>
        <family val="2"/>
      </rPr>
      <t xml:space="preserve"> </t>
    </r>
  </si>
  <si>
    <t xml:space="preserve">Transport </t>
  </si>
  <si>
    <t xml:space="preserve">Loans to Purchase Securities </t>
  </si>
  <si>
    <t>Personal Loan</t>
  </si>
  <si>
    <r>
      <t>i.</t>
    </r>
    <r>
      <rPr>
        <sz val="10"/>
        <color indexed="8"/>
        <rFont val="Arial"/>
        <family val="2"/>
      </rPr>
      <t xml:space="preserve"> </t>
    </r>
  </si>
  <si>
    <t xml:space="preserve">Education Loan </t>
  </si>
  <si>
    <r>
      <t>j.</t>
    </r>
    <r>
      <rPr>
        <sz val="10"/>
        <color indexed="8"/>
        <rFont val="Arial"/>
        <family val="2"/>
      </rPr>
      <t xml:space="preserve"> </t>
    </r>
  </si>
  <si>
    <t xml:space="preserve">Loan Against Term Deposit </t>
  </si>
  <si>
    <t>k.</t>
  </si>
  <si>
    <t xml:space="preserve">Loans to FI(s) </t>
  </si>
  <si>
    <r>
      <t>l.</t>
    </r>
    <r>
      <rPr>
        <sz val="10"/>
        <color indexed="8"/>
        <rFont val="Arial"/>
        <family val="2"/>
      </rPr>
      <t xml:space="preserve"> </t>
    </r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</si>
  <si>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</si>
  <si>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</si>
  <si>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</si>
  <si>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</si>
  <si>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</si>
  <si>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</si>
  <si>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</si>
  <si>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Total</t>
  </si>
  <si>
    <t xml:space="preserve">Item 6: Loans (Over-drafts and term loans) by type of counter-party </t>
  </si>
  <si>
    <t>Counter-party</t>
  </si>
  <si>
    <t xml:space="preserve">Overdrafts </t>
  </si>
  <si>
    <t>Government</t>
  </si>
  <si>
    <t>Government Corporations</t>
  </si>
  <si>
    <r>
      <t>c.</t>
    </r>
    <r>
      <rPr>
        <sz val="11"/>
        <color indexed="8"/>
        <rFont val="Arial"/>
        <family val="2"/>
      </rPr>
      <t xml:space="preserve"> </t>
    </r>
  </si>
  <si>
    <t>Public Companies</t>
  </si>
  <si>
    <r>
      <t>d.</t>
    </r>
    <r>
      <rPr>
        <sz val="11"/>
        <color indexed="8"/>
        <rFont val="Arial"/>
        <family val="2"/>
      </rPr>
      <t xml:space="preserve"> </t>
    </r>
  </si>
  <si>
    <t>Private Companies</t>
  </si>
  <si>
    <r>
      <t>e.</t>
    </r>
    <r>
      <rPr>
        <sz val="11"/>
        <color indexed="8"/>
        <rFont val="Arial"/>
        <family val="2"/>
      </rPr>
      <t xml:space="preserve"> </t>
    </r>
  </si>
  <si>
    <t>Individuals</t>
  </si>
  <si>
    <t>Commercial Banks</t>
  </si>
  <si>
    <r>
      <t>g.</t>
    </r>
    <r>
      <rPr>
        <sz val="11"/>
        <color indexed="8"/>
        <rFont val="Arial"/>
        <family val="2"/>
      </rPr>
      <t xml:space="preserve"> </t>
    </r>
  </si>
  <si>
    <t>Non-Bank Financial Institutions</t>
  </si>
  <si>
    <t xml:space="preserve">Term Loans </t>
  </si>
  <si>
    <t xml:space="preserve">Total </t>
  </si>
  <si>
    <t>Item 7: Assets (net of provisions) and Liabilities by Residual Maturity (Current Period)</t>
  </si>
  <si>
    <t>On Demand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</si>
  <si>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</si>
  <si>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</si>
  <si>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</si>
  <si>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</si>
  <si>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</si>
  <si>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</si>
  <si>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>Cash in hand</t>
  </si>
  <si>
    <t>Govt. Securities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</si>
  <si>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</si>
  <si>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</si>
  <si>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</si>
  <si>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</si>
  <si>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</si>
  <si>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</si>
  <si>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</si>
  <si>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</si>
  <si>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</si>
  <si>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</si>
  <si>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>Other liabilities</t>
  </si>
  <si>
    <t>Assets/Liabilities</t>
  </si>
  <si>
    <t>Net Mismatch in each Time Interval</t>
  </si>
  <si>
    <t xml:space="preserve">Cumulative Net Mismatch </t>
  </si>
  <si>
    <t>Item 8: Assets (net of provisions) and Liabilities by Original Maturity (COPPY[1])</t>
  </si>
  <si>
    <t>Other Liabilities</t>
  </si>
  <si>
    <t>Assets/Liablities</t>
  </si>
  <si>
    <t>Net Mismatch in each Time interval</t>
  </si>
  <si>
    <t>Cumulative Net Mismatch</t>
  </si>
  <si>
    <t>Item 9: Assets and Liabilities by time-to-re-pricing (Current Period and COPPY</t>
  </si>
  <si>
    <t>As of period ending December 31, 2015</t>
  </si>
  <si>
    <t>Time to re-pricing</t>
  </si>
  <si>
    <t>Non-interest bearing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</si>
  <si>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</si>
  <si>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</si>
  <si>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</si>
  <si>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</si>
  <si>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</si>
  <si>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</si>
  <si>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</si>
  <si>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</si>
  <si>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</si>
  <si>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</si>
  <si>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</si>
  <si>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</si>
  <si>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</si>
  <si>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Total financial liabilities</t>
  </si>
  <si>
    <t>Total interest Re-pricing gap</t>
  </si>
  <si>
    <t xml:space="preserve">Item 10: Non performing Loans and Provisions </t>
  </si>
  <si>
    <t xml:space="preserve">Amount of NPLs (Gross) </t>
  </si>
  <si>
    <r>
      <t>a.</t>
    </r>
    <r>
      <rPr>
        <sz val="10"/>
        <color indexed="8"/>
        <rFont val="Arial"/>
        <family val="2"/>
      </rPr>
      <t xml:space="preserve"> </t>
    </r>
  </si>
  <si>
    <t>Substandard</t>
  </si>
  <si>
    <r>
      <t>b.</t>
    </r>
    <r>
      <rPr>
        <sz val="10"/>
        <color indexed="8"/>
        <rFont val="Arial"/>
        <family val="2"/>
      </rPr>
      <t xml:space="preserve"> </t>
    </r>
  </si>
  <si>
    <t xml:space="preserve">Doubtful </t>
  </si>
  <si>
    <t>Loss</t>
  </si>
  <si>
    <t>Specific Provisions</t>
  </si>
  <si>
    <t xml:space="preserve">b. 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</si>
  <si>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</si>
  <si>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</si>
  <si>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</si>
  <si>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</si>
  <si>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</si>
  <si>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</si>
  <si>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</si>
  <si>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>Item 11: Assets and Investments</t>
  </si>
  <si>
    <t xml:space="preserve">S.no </t>
  </si>
  <si>
    <t>Investment</t>
  </si>
  <si>
    <t>Marketable Securities (Interest Earning)</t>
  </si>
  <si>
    <t>RMA Securities</t>
  </si>
  <si>
    <t>RGOB Bonds/Securities</t>
  </si>
  <si>
    <t>Corporate Bonds</t>
  </si>
  <si>
    <r>
      <t>d.</t>
    </r>
    <r>
      <rPr>
        <sz val="10"/>
        <color indexed="8"/>
        <rFont val="Arial"/>
        <family val="2"/>
      </rPr>
      <t xml:space="preserve"> </t>
    </r>
  </si>
  <si>
    <t>Others</t>
  </si>
  <si>
    <t>Sub-total</t>
  </si>
  <si>
    <t xml:space="preserve">Equity Investments </t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</si>
  <si>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</si>
  <si>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</si>
  <si>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</si>
  <si>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t>Less</t>
  </si>
  <si>
    <t>Fixed Assets</t>
  </si>
  <si>
    <t>Fixed Assets (Gross)</t>
  </si>
  <si>
    <r>
      <t>k.</t>
    </r>
    <r>
      <rPr>
        <sz val="10"/>
        <color indexed="8"/>
        <rFont val="Arial"/>
        <family val="2"/>
      </rPr>
      <t xml:space="preserve"> </t>
    </r>
  </si>
  <si>
    <t>Accumulated Depreciation</t>
  </si>
  <si>
    <t>Fixed Assets (Net Book Value)</t>
  </si>
  <si>
    <t xml:space="preserve">Item 12: Foreign exchange assets and liabilities (Current Period and 
COPPY ) 
</t>
  </si>
  <si>
    <t xml:space="preserve">CURRENCY </t>
  </si>
  <si>
    <t xml:space="preserve">Liquid Foreign Currency Holdings (Up to one week) </t>
  </si>
  <si>
    <t>Long Term Foreign Currency Holdings (More than one week)</t>
  </si>
  <si>
    <t xml:space="preserve">Nu. In millions </t>
  </si>
  <si>
    <t>Assets in Foreign Currency</t>
  </si>
  <si>
    <t>Liabilitie s in Foreign Currency</t>
  </si>
  <si>
    <t>Net Short Term Position</t>
  </si>
  <si>
    <t>Liabilities in Foreign Currency</t>
  </si>
  <si>
    <t>Long Term Net Position</t>
  </si>
  <si>
    <t>OVERALL Net Position</t>
  </si>
  <si>
    <t>Overall Net Position*</t>
  </si>
  <si>
    <t xml:space="preserve">3 = 1 - 2 </t>
  </si>
  <si>
    <t xml:space="preserve">6 = 4 - 5 </t>
  </si>
  <si>
    <t xml:space="preserve">7 = 3 + 6 </t>
  </si>
  <si>
    <t>USD</t>
  </si>
  <si>
    <t xml:space="preserve">EURO </t>
  </si>
  <si>
    <t>AUD</t>
  </si>
  <si>
    <t xml:space="preserve">CAD </t>
  </si>
  <si>
    <t xml:space="preserve">HKD </t>
  </si>
  <si>
    <t>GBP</t>
  </si>
  <si>
    <t>JYP</t>
  </si>
  <si>
    <t xml:space="preserve">Item 13: Geographical Distribution of Exposures </t>
  </si>
  <si>
    <t xml:space="preserve">Domestic </t>
  </si>
  <si>
    <t xml:space="preserve">India </t>
  </si>
  <si>
    <t xml:space="preserve">Other </t>
  </si>
  <si>
    <t>Demand deposits held with other  banks</t>
  </si>
  <si>
    <t>Time deposits held with other  banks</t>
  </si>
  <si>
    <t xml:space="preserve">Item 14: Credit Risk Exposures by collateral 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</si>
  <si>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</si>
  <si>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</si>
  <si>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</si>
  <si>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</si>
  <si>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</si>
  <si>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</si>
  <si>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</si>
  <si>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Item 15: Earnings Ratios (%) </t>
  </si>
  <si>
    <t xml:space="preserve">S. no </t>
  </si>
  <si>
    <t xml:space="preserve">Ratio </t>
  </si>
  <si>
    <t>Interest Income as a percentage of Average Assets</t>
  </si>
  <si>
    <t>Non-interest income as a percentage of Average Assets</t>
  </si>
  <si>
    <t>Operating Profit as a percentage of Average Assets</t>
  </si>
  <si>
    <t>Return on Assets</t>
  </si>
  <si>
    <t>Business (Deposits plus advances) per employee</t>
  </si>
  <si>
    <t>Profit per employee</t>
  </si>
  <si>
    <t xml:space="preserve">Item 16: Penalties imposed by the RMA in the past period </t>
  </si>
  <si>
    <t xml:space="preserve">S.No </t>
  </si>
  <si>
    <t xml:space="preserve">Current Period (year for which disclosure is being made) </t>
  </si>
  <si>
    <t xml:space="preserve">the </t>
  </si>
  <si>
    <t xml:space="preserve">Corresponding period of the previous year (COPPY) </t>
  </si>
  <si>
    <t xml:space="preserve">Reason  for  Penalty Imposed </t>
  </si>
  <si>
    <t xml:space="preserve">Penalty Imposed* </t>
  </si>
  <si>
    <t xml:space="preserve">Item 17: Customer Complaints </t>
  </si>
  <si>
    <t xml:space="preserve"> COPPY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</si>
  <si>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</si>
  <si>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</si>
  <si>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</si>
  <si>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</si>
  <si>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Item 18: Provisioning Coverage Ratio </t>
  </si>
  <si>
    <t xml:space="preserve">Year </t>
  </si>
  <si>
    <t xml:space="preserve">Gross NPL </t>
  </si>
  <si>
    <t>Additional NPL</t>
  </si>
  <si>
    <t>Additional specific provisions</t>
  </si>
  <si>
    <t>Additional</t>
  </si>
  <si>
    <t>Required PCR</t>
  </si>
  <si>
    <t>Accretion to the buffer</t>
  </si>
  <si>
    <t>Countercyclical provisioning buffer (Stock)</t>
  </si>
  <si>
    <t>Interest-In-Suspense A/C</t>
  </si>
  <si>
    <t>(60% of Additional NPL</t>
  </si>
  <si>
    <t xml:space="preserve">6= (60%* Col. 3) </t>
  </si>
  <si>
    <t xml:space="preserve">7 = (6-5-4) </t>
  </si>
  <si>
    <t>Current Year</t>
  </si>
  <si>
    <t>Item 19: Concentration of Credit and Deposits</t>
  </si>
  <si>
    <t>Particular</t>
  </si>
  <si>
    <t>End  of Period</t>
  </si>
  <si>
    <t xml:space="preserve">Current </t>
  </si>
  <si>
    <t>Total loans to 10 largest borrowers</t>
  </si>
  <si>
    <t>As % of total Loans</t>
  </si>
  <si>
    <t>Total deposits of the 10 largest depositors</t>
  </si>
  <si>
    <t>As % of total deposits</t>
  </si>
  <si>
    <t xml:space="preserve">Item 20: Exposure to 5 Largest NPL accounts </t>
  </si>
  <si>
    <t>Five largest NPL accounts</t>
  </si>
  <si>
    <t>As % of total NPLs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</si>
</sst>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[Red]\-#,##0.00\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mbria"/>
      <family val="1"/>
    </font>
    <font>
      <sz val="14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0"/>
      <color rgb="FF000000"/>
      <name val="Arial"/>
      <family val="2"/>
    </font>
    <font>
      <i/>
      <sz val="11"/>
      <color rgb="FF000000"/>
      <name val="Cambria"/>
      <family val="1"/>
    </font>
    <font>
      <sz val="11"/>
      <color rgb="FFFF0000"/>
      <name val="Cambria"/>
      <family val="1"/>
    </font>
    <font>
      <sz val="11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Georgia"/>
      <family val="1"/>
    </font>
    <font>
      <u val="single"/>
      <sz val="11"/>
      <color theme="10"/>
      <name val="Calibri"/>
      <family val="2"/>
    </font>
    <font>
      <sz val="10"/>
      <color rgb="FF000000"/>
      <name val="Cambria"/>
      <family val="1"/>
    </font>
    <font>
      <sz val="10"/>
      <name val="Cambria"/>
      <family val="1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color rgb="FF000000"/>
      <name val="Cambria"/>
      <family val="1"/>
    </font>
    <font>
      <b/>
      <sz val="10"/>
      <name val="Cambria"/>
      <family val="1"/>
    </font>
    <font>
      <b/>
      <sz val="10"/>
      <name val="Calibri"/>
      <family val="2"/>
    </font>
    <font>
      <b/>
      <sz val="11"/>
      <color rgb="FF000000"/>
      <name val="Georgia"/>
      <family val="1"/>
    </font>
    <font>
      <sz val="10"/>
      <color rgb="FF000000"/>
      <name val="Georgia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i/>
      <sz val="11"/>
      <color rgb="FF000000"/>
      <name val="Cambria"/>
      <family val="1"/>
    </font>
    <font>
      <sz val="10"/>
      <color indexed="10"/>
      <name val="Arial"/>
      <family val="2"/>
    </font>
    <font>
      <sz val="11"/>
      <color rgb="FF000000"/>
      <name val="Georgia"/>
      <family val="1"/>
    </font>
    <font>
      <sz val="1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>
      <alignment/>
      <protection locked="0"/>
    </xf>
    <xf numFmtId="43" fontId="23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wrapText="1"/>
    </xf>
    <xf numFmtId="4" fontId="6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" fontId="7" fillId="0" borderId="2" xfId="0" applyNumberFormat="1" applyFont="1" applyFill="1" applyBorder="1" applyAlignment="1">
      <alignment horizontal="right" wrapText="1"/>
    </xf>
    <xf numFmtId="4" fontId="6" fillId="0" borderId="1" xfId="18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0" fontId="0" fillId="2" borderId="0" xfId="0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right" vertical="top" wrapText="1"/>
    </xf>
    <xf numFmtId="43" fontId="7" fillId="0" borderId="2" xfId="18" applyFont="1" applyFill="1" applyBorder="1" applyAlignment="1">
      <alignment horizontal="right" wrapText="1"/>
    </xf>
    <xf numFmtId="43" fontId="6" fillId="0" borderId="2" xfId="18" applyFont="1" applyFill="1" applyBorder="1" applyAlignment="1">
      <alignment horizontal="right" wrapText="1"/>
    </xf>
    <xf numFmtId="43" fontId="7" fillId="0" borderId="1" xfId="18" applyFont="1" applyFill="1" applyBorder="1" applyAlignment="1">
      <alignment horizontal="right" wrapText="1"/>
    </xf>
    <xf numFmtId="43" fontId="6" fillId="0" borderId="1" xfId="18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right" vertical="top" wrapText="1"/>
    </xf>
    <xf numFmtId="43" fontId="6" fillId="0" borderId="2" xfId="18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3" fontId="6" fillId="0" borderId="1" xfId="18" applyFont="1" applyFill="1" applyBorder="1" applyAlignment="1">
      <alignment horizontal="center" vertical="top" wrapText="1"/>
    </xf>
    <xf numFmtId="43" fontId="7" fillId="0" borderId="1" xfId="18" applyFont="1" applyFill="1" applyBorder="1" applyAlignment="1">
      <alignment horizontal="right" vertical="top" wrapText="1"/>
    </xf>
    <xf numFmtId="43" fontId="0" fillId="0" borderId="2" xfId="18" applyFont="1" applyFill="1" applyBorder="1"/>
    <xf numFmtId="43" fontId="6" fillId="0" borderId="2" xfId="18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wrapText="1"/>
    </xf>
    <xf numFmtId="43" fontId="11" fillId="0" borderId="2" xfId="18" applyFont="1" applyFill="1" applyBorder="1" applyAlignment="1">
      <alignment wrapText="1"/>
    </xf>
    <xf numFmtId="43" fontId="0" fillId="0" borderId="0" xfId="0" applyNumberFormat="1" applyFill="1" applyBorder="1"/>
    <xf numFmtId="0" fontId="0" fillId="0" borderId="0" xfId="0" applyFill="1" applyBorder="1"/>
    <xf numFmtId="0" fontId="12" fillId="0" borderId="2" xfId="0" applyFont="1" applyFill="1" applyBorder="1" applyAlignment="1">
      <alignment horizontal="center" vertical="top" wrapText="1"/>
    </xf>
    <xf numFmtId="43" fontId="6" fillId="0" borderId="2" xfId="18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wrapText="1"/>
    </xf>
    <xf numFmtId="43" fontId="6" fillId="0" borderId="2" xfId="0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right" wrapText="1"/>
    </xf>
    <xf numFmtId="43" fontId="5" fillId="0" borderId="2" xfId="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13" fillId="0" borderId="2" xfId="20" applyFill="1" applyBorder="1" applyAlignment="1" applyProtection="1">
      <alignment horizontal="center"/>
      <protection/>
    </xf>
    <xf numFmtId="43" fontId="0" fillId="0" borderId="0" xfId="18" applyFont="1" applyFill="1"/>
    <xf numFmtId="0" fontId="14" fillId="0" borderId="2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vertical="top" wrapText="1"/>
    </xf>
    <xf numFmtId="4" fontId="15" fillId="0" borderId="2" xfId="0" applyNumberFormat="1" applyFont="1" applyFill="1" applyBorder="1" applyAlignment="1">
      <alignment vertical="top" wrapText="1"/>
    </xf>
    <xf numFmtId="4" fontId="16" fillId="0" borderId="2" xfId="0" applyNumberFormat="1" applyFont="1" applyFill="1" applyBorder="1" applyAlignment="1">
      <alignment vertical="top" wrapText="1"/>
    </xf>
    <xf numFmtId="43" fontId="1" fillId="0" borderId="2" xfId="18" applyFont="1" applyFill="1" applyBorder="1" applyAlignment="1">
      <alignment horizontal="right" vertical="top" wrapText="1"/>
    </xf>
    <xf numFmtId="43" fontId="1" fillId="0" borderId="2" xfId="18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wrapText="1"/>
    </xf>
    <xf numFmtId="2" fontId="15" fillId="0" borderId="2" xfId="0" applyNumberFormat="1" applyFont="1" applyFill="1" applyBorder="1" applyAlignment="1">
      <alignment horizontal="right" vertical="top" wrapText="1"/>
    </xf>
    <xf numFmtId="0" fontId="14" fillId="0" borderId="2" xfId="0" applyFont="1" applyFill="1" applyBorder="1" applyAlignment="1">
      <alignment horizontal="justify" wrapText="1"/>
    </xf>
    <xf numFmtId="4" fontId="15" fillId="0" borderId="2" xfId="0" applyNumberFormat="1" applyFont="1" applyFill="1" applyBorder="1" applyAlignment="1">
      <alignment horizontal="right" vertical="top" wrapText="1"/>
    </xf>
    <xf numFmtId="4" fontId="16" fillId="0" borderId="2" xfId="0" applyNumberFormat="1" applyFont="1" applyFill="1" applyBorder="1" applyAlignment="1">
      <alignment horizontal="right" vertical="top" wrapText="1"/>
    </xf>
    <xf numFmtId="2" fontId="15" fillId="0" borderId="2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left" vertical="top" wrapText="1"/>
    </xf>
    <xf numFmtId="43" fontId="0" fillId="0" borderId="0" xfId="0" applyNumberFormat="1" applyFill="1"/>
    <xf numFmtId="0" fontId="14" fillId="0" borderId="0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 wrapText="1"/>
    </xf>
    <xf numFmtId="4" fontId="19" fillId="0" borderId="2" xfId="0" applyNumberFormat="1" applyFont="1" applyFill="1" applyBorder="1" applyAlignment="1">
      <alignment vertical="top" wrapText="1"/>
    </xf>
    <xf numFmtId="4" fontId="20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4" fontId="2" fillId="0" borderId="2" xfId="0" applyNumberFormat="1" applyFont="1" applyFill="1" applyBorder="1"/>
    <xf numFmtId="0" fontId="18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4" fillId="0" borderId="2" xfId="0" applyFont="1" applyFill="1" applyBorder="1" applyAlignment="1">
      <alignment horizontal="left" vertical="top" wrapText="1"/>
    </xf>
    <xf numFmtId="0" fontId="0" fillId="0" borderId="2" xfId="0" applyFill="1" applyBorder="1"/>
    <xf numFmtId="0" fontId="18" fillId="0" borderId="2" xfId="0" applyFont="1" applyFill="1" applyBorder="1" applyAlignment="1">
      <alignment horizontal="left" vertical="top" wrapText="1"/>
    </xf>
    <xf numFmtId="43" fontId="6" fillId="0" borderId="2" xfId="18" applyFont="1" applyFill="1" applyBorder="1" applyAlignment="1">
      <alignment horizontal="right" vertical="top"/>
    </xf>
    <xf numFmtId="43" fontId="6" fillId="0" borderId="2" xfId="18" applyFont="1" applyFill="1" applyBorder="1" applyAlignment="1">
      <alignment vertical="top"/>
    </xf>
    <xf numFmtId="43" fontId="5" fillId="0" borderId="2" xfId="18" applyFont="1" applyFill="1" applyBorder="1" applyAlignment="1">
      <alignment horizontal="right" vertical="top" wrapText="1"/>
    </xf>
    <xf numFmtId="43" fontId="5" fillId="0" borderId="2" xfId="18" applyFont="1" applyFill="1" applyBorder="1" applyAlignment="1">
      <alignment vertical="top"/>
    </xf>
    <xf numFmtId="43" fontId="5" fillId="0" borderId="2" xfId="18" applyFont="1" applyFill="1" applyBorder="1" applyAlignment="1">
      <alignment horizontal="right" vertical="top"/>
    </xf>
    <xf numFmtId="0" fontId="3" fillId="0" borderId="3" xfId="0" applyFont="1" applyFill="1" applyBorder="1" applyAlignment="1">
      <alignment/>
    </xf>
    <xf numFmtId="0" fontId="1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horizontal="left" vertical="top"/>
    </xf>
    <xf numFmtId="43" fontId="6" fillId="0" borderId="2" xfId="18" applyFont="1" applyFill="1" applyBorder="1" applyAlignment="1">
      <alignment horizontal="left" vertical="top"/>
    </xf>
    <xf numFmtId="43" fontId="5" fillId="0" borderId="2" xfId="18" applyFont="1" applyFill="1" applyBorder="1" applyAlignment="1">
      <alignment horizontal="left" vertical="top" wrapText="1"/>
    </xf>
    <xf numFmtId="43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43" fontId="5" fillId="0" borderId="2" xfId="0" applyNumberFormat="1" applyFont="1" applyFill="1" applyBorder="1" applyAlignment="1">
      <alignment horizontal="left" vertical="center" wrapText="1"/>
    </xf>
    <xf numFmtId="43" fontId="5" fillId="0" borderId="2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0" fontId="22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 indent="5"/>
    </xf>
    <xf numFmtId="4" fontId="0" fillId="0" borderId="0" xfId="0" applyNumberFormat="1" applyFill="1"/>
    <xf numFmtId="39" fontId="6" fillId="0" borderId="2" xfId="0" applyNumberFormat="1" applyFont="1" applyFill="1" applyBorder="1" applyAlignment="1">
      <alignment horizontal="right" vertical="top" wrapText="1"/>
    </xf>
    <xf numFmtId="43" fontId="24" fillId="0" borderId="0" xfId="21" applyFont="1" applyFill="1" applyBorder="1"/>
    <xf numFmtId="0" fontId="2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 indent="5"/>
    </xf>
    <xf numFmtId="4" fontId="6" fillId="0" borderId="0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7" fillId="0" borderId="2" xfId="0" applyFont="1" applyFill="1" applyBorder="1" applyAlignment="1">
      <alignment horizontal="left" wrapText="1"/>
    </xf>
    <xf numFmtId="164" fontId="26" fillId="0" borderId="0" xfId="0" applyNumberFormat="1" applyFont="1" applyFill="1" applyBorder="1" applyProtection="1">
      <protection hidden="1"/>
    </xf>
    <xf numFmtId="0" fontId="18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 wrapText="1"/>
    </xf>
    <xf numFmtId="43" fontId="6" fillId="0" borderId="2" xfId="18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justify" wrapText="1"/>
    </xf>
    <xf numFmtId="4" fontId="11" fillId="0" borderId="2" xfId="0" applyNumberFormat="1" applyFont="1" applyFill="1" applyBorder="1" applyAlignment="1">
      <alignment horizontal="right" wrapText="1"/>
    </xf>
    <xf numFmtId="43" fontId="6" fillId="0" borderId="2" xfId="18" applyFont="1" applyFill="1" applyBorder="1" applyAlignment="1">
      <alignment vertical="center"/>
    </xf>
    <xf numFmtId="43" fontId="6" fillId="0" borderId="2" xfId="18" applyFont="1" applyFill="1" applyBorder="1" applyAlignment="1">
      <alignment horizontal="center" vertical="center" wrapText="1"/>
    </xf>
    <xf numFmtId="43" fontId="6" fillId="0" borderId="2" xfId="18" applyFont="1" applyFill="1" applyBorder="1" applyAlignment="1">
      <alignment horizontal="left" vertical="center" wrapText="1"/>
    </xf>
    <xf numFmtId="43" fontId="6" fillId="0" borderId="2" xfId="18" applyFont="1" applyFill="1" applyBorder="1" applyAlignment="1">
      <alignment horizontal="right" vertical="center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justify" vertical="top" wrapText="1"/>
    </xf>
    <xf numFmtId="0" fontId="27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justify" vertical="top" wrapText="1"/>
    </xf>
    <xf numFmtId="43" fontId="6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horizontal="justify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wrapText="1"/>
    </xf>
    <xf numFmtId="4" fontId="28" fillId="0" borderId="2" xfId="0" applyNumberFormat="1" applyFont="1" applyFill="1" applyBorder="1" applyAlignment="1">
      <alignment horizontal="left" wrapText="1"/>
    </xf>
    <xf numFmtId="43" fontId="6" fillId="0" borderId="1" xfId="18" applyFont="1" applyFill="1" applyBorder="1" applyAlignment="1">
      <alignment horizontal="center" vertical="center" wrapText="1"/>
    </xf>
    <xf numFmtId="43" fontId="6" fillId="0" borderId="8" xfId="18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Comm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270"/>
  <sheetViews>
    <sheetView tabSelected="1" zoomScale="80" zoomScaleNormal="80" workbookViewId="0" topLeftCell="A1">
      <selection activeCell="F7" sqref="F7"/>
    </sheetView>
  </sheetViews>
  <sheetFormatPr defaultColWidth="9.140625" defaultRowHeight="15"/>
  <cols>
    <col min="1" max="1" width="27.00390625" style="0" customWidth="1"/>
    <col min="2" max="2" width="27.57421875" style="0" customWidth="1"/>
    <col min="3" max="3" width="21.57421875" style="0" customWidth="1"/>
    <col min="4" max="4" width="23.140625" style="0" customWidth="1"/>
    <col min="5" max="5" width="19.7109375" style="0" bestFit="1" customWidth="1"/>
    <col min="6" max="6" width="30.8515625" style="0" customWidth="1"/>
    <col min="7" max="7" width="23.7109375" style="0" customWidth="1"/>
    <col min="8" max="8" width="20.8515625" style="0" customWidth="1"/>
    <col min="9" max="9" width="28.00390625" style="0" customWidth="1"/>
  </cols>
  <sheetData>
    <row r="1" ht="10.15" customHeight="1"/>
    <row r="2" s="2" customFormat="1" ht="18">
      <c r="A2" s="1" t="s">
        <v>0</v>
      </c>
    </row>
    <row r="3" s="2" customFormat="1" ht="9" customHeight="1">
      <c r="A3" s="1"/>
    </row>
    <row r="4" spans="1:4" s="6" customFormat="1" ht="43.5" customHeight="1">
      <c r="A4" s="3" t="s">
        <v>1</v>
      </c>
      <c r="B4" s="4"/>
      <c r="C4" s="3" t="s">
        <v>2</v>
      </c>
      <c r="D4" s="5" t="s">
        <v>3</v>
      </c>
    </row>
    <row r="5" spans="1:4" s="6" customFormat="1" ht="15">
      <c r="A5" s="7">
        <v>1</v>
      </c>
      <c r="B5" s="8" t="s">
        <v>4</v>
      </c>
      <c r="C5" s="9">
        <f>C6+C7</f>
        <v>410781862.4975</v>
      </c>
      <c r="D5" s="9">
        <f>D6+D7</f>
        <v>391537700.21</v>
      </c>
    </row>
    <row r="6" spans="1:4" s="6" customFormat="1" ht="15">
      <c r="A6" s="10" t="s">
        <v>5</v>
      </c>
      <c r="B6" s="11" t="s">
        <v>6</v>
      </c>
      <c r="C6" s="9">
        <v>300000000</v>
      </c>
      <c r="D6" s="9">
        <v>300000000</v>
      </c>
    </row>
    <row r="7" spans="1:4" s="6" customFormat="1" ht="15">
      <c r="A7" s="4" t="s">
        <v>7</v>
      </c>
      <c r="B7" s="12" t="s">
        <v>8</v>
      </c>
      <c r="C7" s="13">
        <v>110781862.4975</v>
      </c>
      <c r="D7" s="14">
        <v>91537700.21</v>
      </c>
    </row>
    <row r="8" spans="1:4" s="6" customFormat="1" ht="15">
      <c r="A8" s="10" t="s">
        <v>9</v>
      </c>
      <c r="B8" s="11" t="s">
        <v>10</v>
      </c>
      <c r="C8" s="9">
        <v>0</v>
      </c>
      <c r="D8" s="9">
        <v>0</v>
      </c>
    </row>
    <row r="9" spans="1:4" s="6" customFormat="1" ht="15">
      <c r="A9" s="10" t="s">
        <v>11</v>
      </c>
      <c r="B9" s="11" t="s">
        <v>12</v>
      </c>
      <c r="C9" s="9">
        <v>0</v>
      </c>
      <c r="D9" s="9">
        <v>0</v>
      </c>
    </row>
    <row r="10" spans="1:4" s="6" customFormat="1" ht="15">
      <c r="A10" s="15" t="s">
        <v>13</v>
      </c>
      <c r="B10" s="16"/>
      <c r="C10" s="17"/>
      <c r="D10" s="17"/>
    </row>
    <row r="11" spans="1:4" s="6" customFormat="1" ht="15">
      <c r="A11" s="10" t="s">
        <v>14</v>
      </c>
      <c r="B11" s="18" t="s">
        <v>15</v>
      </c>
      <c r="C11" s="9">
        <v>0</v>
      </c>
      <c r="D11" s="9">
        <v>0</v>
      </c>
    </row>
    <row r="12" spans="1:4" s="6" customFormat="1" ht="10.9" customHeight="1">
      <c r="A12" s="19"/>
      <c r="B12" s="20"/>
      <c r="C12" s="21"/>
      <c r="D12" s="21"/>
    </row>
    <row r="13" spans="1:255" s="22" customFormat="1" ht="18">
      <c r="A13" s="1" t="s">
        <v>16</v>
      </c>
      <c r="B13" s="2"/>
      <c r="C13" s="2"/>
      <c r="D13" s="2"/>
      <c r="E13" s="1"/>
      <c r="F13" s="2"/>
      <c r="G13" s="2"/>
      <c r="H13" s="2"/>
      <c r="I13" s="1"/>
      <c r="J13" s="2"/>
      <c r="K13" s="2"/>
      <c r="L13" s="2"/>
      <c r="M13" s="1"/>
      <c r="N13" s="2"/>
      <c r="O13" s="2"/>
      <c r="P13" s="2"/>
      <c r="Q13" s="1"/>
      <c r="R13" s="2"/>
      <c r="S13" s="2"/>
      <c r="T13" s="2"/>
      <c r="U13" s="1"/>
      <c r="V13" s="2"/>
      <c r="W13" s="2"/>
      <c r="X13" s="2"/>
      <c r="Y13" s="1"/>
      <c r="Z13" s="2"/>
      <c r="AA13" s="2"/>
      <c r="AB13" s="2"/>
      <c r="AC13" s="1"/>
      <c r="AD13" s="2"/>
      <c r="AE13" s="2"/>
      <c r="AF13" s="2"/>
      <c r="AG13" s="1"/>
      <c r="AH13" s="2"/>
      <c r="AI13" s="2"/>
      <c r="AJ13" s="2"/>
      <c r="AK13" s="1"/>
      <c r="AL13" s="2"/>
      <c r="AM13" s="2"/>
      <c r="AN13" s="2"/>
      <c r="AO13" s="1"/>
      <c r="AP13" s="2"/>
      <c r="AQ13" s="2"/>
      <c r="AR13" s="2"/>
      <c r="AS13" s="1"/>
      <c r="AT13" s="2"/>
      <c r="AU13" s="2"/>
      <c r="AV13" s="2"/>
      <c r="AW13" s="1"/>
      <c r="AX13" s="2"/>
      <c r="AY13" s="2"/>
      <c r="AZ13" s="2"/>
      <c r="BA13" s="1"/>
      <c r="BB13" s="2"/>
      <c r="BC13" s="2"/>
      <c r="BD13" s="2"/>
      <c r="BE13" s="1"/>
      <c r="BF13" s="2"/>
      <c r="BG13" s="2"/>
      <c r="BH13" s="2"/>
      <c r="BI13" s="1"/>
      <c r="BJ13" s="2"/>
      <c r="BK13" s="2"/>
      <c r="BL13" s="2"/>
      <c r="BM13" s="1"/>
      <c r="BN13" s="2"/>
      <c r="BO13" s="2"/>
      <c r="BP13" s="2"/>
      <c r="BQ13" s="1"/>
      <c r="BR13" s="2"/>
      <c r="BS13" s="2"/>
      <c r="BT13" s="2"/>
      <c r="BU13" s="1"/>
      <c r="BV13" s="2"/>
      <c r="BW13" s="2"/>
      <c r="BX13" s="2"/>
      <c r="BY13" s="1"/>
      <c r="BZ13" s="2"/>
      <c r="CA13" s="2"/>
      <c r="CB13" s="2"/>
      <c r="CC13" s="1"/>
      <c r="CD13" s="2"/>
      <c r="CE13" s="2"/>
      <c r="CF13" s="2"/>
      <c r="CG13" s="1"/>
      <c r="CH13" s="2"/>
      <c r="CI13" s="2"/>
      <c r="CJ13" s="2"/>
      <c r="CK13" s="1"/>
      <c r="CL13" s="2"/>
      <c r="CM13" s="2"/>
      <c r="CN13" s="2"/>
      <c r="CO13" s="1"/>
      <c r="CP13" s="2"/>
      <c r="CQ13" s="2"/>
      <c r="CR13" s="2"/>
      <c r="CS13" s="1"/>
      <c r="CT13" s="2"/>
      <c r="CU13" s="2"/>
      <c r="CV13" s="2"/>
      <c r="CW13" s="1"/>
      <c r="CX13" s="2"/>
      <c r="CY13" s="2"/>
      <c r="CZ13" s="2"/>
      <c r="DA13" s="1"/>
      <c r="DB13" s="2"/>
      <c r="DC13" s="2"/>
      <c r="DD13" s="2"/>
      <c r="DE13" s="1"/>
      <c r="DF13" s="2"/>
      <c r="DG13" s="2"/>
      <c r="DH13" s="2"/>
      <c r="DI13" s="1"/>
      <c r="DJ13" s="2"/>
      <c r="DK13" s="2"/>
      <c r="DL13" s="2"/>
      <c r="DM13" s="1"/>
      <c r="DN13" s="2"/>
      <c r="DO13" s="2"/>
      <c r="DP13" s="2"/>
      <c r="DQ13" s="1"/>
      <c r="DR13" s="2"/>
      <c r="DS13" s="2"/>
      <c r="DT13" s="2"/>
      <c r="DU13" s="1"/>
      <c r="DV13" s="2"/>
      <c r="DW13" s="2"/>
      <c r="DX13" s="2"/>
      <c r="DY13" s="1"/>
      <c r="DZ13" s="2"/>
      <c r="EA13" s="2"/>
      <c r="EB13" s="2"/>
      <c r="EC13" s="1"/>
      <c r="ED13" s="2"/>
      <c r="EE13" s="2"/>
      <c r="EF13" s="2"/>
      <c r="EG13" s="1"/>
      <c r="EH13" s="2"/>
      <c r="EI13" s="2"/>
      <c r="EJ13" s="2"/>
      <c r="EK13" s="1"/>
      <c r="EL13" s="2"/>
      <c r="EM13" s="2"/>
      <c r="EN13" s="2"/>
      <c r="EO13" s="1"/>
      <c r="EP13" s="2"/>
      <c r="EQ13" s="2"/>
      <c r="ER13" s="2"/>
      <c r="ES13" s="1"/>
      <c r="ET13" s="2"/>
      <c r="EU13" s="2"/>
      <c r="EV13" s="2"/>
      <c r="EW13" s="1"/>
      <c r="EX13" s="2"/>
      <c r="EY13" s="2"/>
      <c r="EZ13" s="2"/>
      <c r="FA13" s="1"/>
      <c r="FB13" s="2"/>
      <c r="FC13" s="2"/>
      <c r="FD13" s="2"/>
      <c r="FE13" s="1"/>
      <c r="FF13" s="2"/>
      <c r="FG13" s="2"/>
      <c r="FH13" s="2"/>
      <c r="FI13" s="1"/>
      <c r="FJ13" s="2"/>
      <c r="FK13" s="2"/>
      <c r="FL13" s="2"/>
      <c r="FM13" s="1"/>
      <c r="FN13" s="2"/>
      <c r="FO13" s="2"/>
      <c r="FP13" s="2"/>
      <c r="FQ13" s="1"/>
      <c r="FR13" s="2"/>
      <c r="FS13" s="2"/>
      <c r="FT13" s="2"/>
      <c r="FU13" s="1"/>
      <c r="FV13" s="2"/>
      <c r="FW13" s="2"/>
      <c r="FX13" s="2"/>
      <c r="FY13" s="1"/>
      <c r="FZ13" s="2"/>
      <c r="GA13" s="2"/>
      <c r="GB13" s="2"/>
      <c r="GC13" s="1"/>
      <c r="GD13" s="2"/>
      <c r="GE13" s="2"/>
      <c r="GF13" s="2"/>
      <c r="GG13" s="1"/>
      <c r="GH13" s="2"/>
      <c r="GI13" s="2"/>
      <c r="GJ13" s="2"/>
      <c r="GK13" s="1"/>
      <c r="GL13" s="2"/>
      <c r="GM13" s="2"/>
      <c r="GN13" s="2"/>
      <c r="GO13" s="1"/>
      <c r="GP13" s="2"/>
      <c r="GQ13" s="2"/>
      <c r="GR13" s="2"/>
      <c r="GS13" s="1"/>
      <c r="GT13" s="2"/>
      <c r="GU13" s="2"/>
      <c r="GV13" s="2"/>
      <c r="GW13" s="1"/>
      <c r="GX13" s="2"/>
      <c r="GY13" s="2"/>
      <c r="GZ13" s="2"/>
      <c r="HA13" s="1"/>
      <c r="HB13" s="2"/>
      <c r="HC13" s="2"/>
      <c r="HD13" s="2"/>
      <c r="HE13" s="1"/>
      <c r="HF13" s="2"/>
      <c r="HG13" s="2"/>
      <c r="HH13" s="2"/>
      <c r="HI13" s="1"/>
      <c r="HJ13" s="2"/>
      <c r="HK13" s="2"/>
      <c r="HL13" s="2"/>
      <c r="HM13" s="1"/>
      <c r="HN13" s="2"/>
      <c r="HO13" s="2"/>
      <c r="HP13" s="2"/>
      <c r="HQ13" s="1"/>
      <c r="HR13" s="2"/>
      <c r="HS13" s="2"/>
      <c r="HT13" s="2"/>
      <c r="HU13" s="1"/>
      <c r="HV13" s="2"/>
      <c r="HW13" s="2"/>
      <c r="HX13" s="2"/>
      <c r="HY13" s="1"/>
      <c r="HZ13" s="2"/>
      <c r="IA13" s="2"/>
      <c r="IB13" s="2"/>
      <c r="IC13" s="1"/>
      <c r="ID13" s="2"/>
      <c r="IE13" s="2"/>
      <c r="IF13" s="2"/>
      <c r="IG13" s="1"/>
      <c r="IH13" s="2"/>
      <c r="II13" s="2"/>
      <c r="IJ13" s="2"/>
      <c r="IK13" s="1"/>
      <c r="IL13" s="2"/>
      <c r="IM13" s="2"/>
      <c r="IN13" s="2"/>
      <c r="IO13" s="1"/>
      <c r="IP13" s="2"/>
      <c r="IQ13" s="2"/>
      <c r="IR13" s="2"/>
      <c r="IS13" s="1"/>
      <c r="IT13" s="2"/>
      <c r="IU13" s="2"/>
    </row>
    <row r="14" spans="1:255" s="22" customFormat="1" ht="7.9" customHeight="1">
      <c r="A14" s="1"/>
      <c r="B14" s="2"/>
      <c r="C14" s="2"/>
      <c r="D14" s="2"/>
      <c r="E14" s="1"/>
      <c r="F14" s="2"/>
      <c r="G14" s="2"/>
      <c r="H14" s="2"/>
      <c r="I14" s="1"/>
      <c r="J14" s="2"/>
      <c r="K14" s="2"/>
      <c r="L14" s="2"/>
      <c r="M14" s="1"/>
      <c r="N14" s="2"/>
      <c r="O14" s="2"/>
      <c r="P14" s="2"/>
      <c r="Q14" s="1"/>
      <c r="R14" s="2"/>
      <c r="S14" s="2"/>
      <c r="T14" s="2"/>
      <c r="U14" s="1"/>
      <c r="V14" s="2"/>
      <c r="W14" s="2"/>
      <c r="X14" s="2"/>
      <c r="Y14" s="1"/>
      <c r="Z14" s="2"/>
      <c r="AA14" s="2"/>
      <c r="AB14" s="2"/>
      <c r="AC14" s="1"/>
      <c r="AD14" s="2"/>
      <c r="AE14" s="2"/>
      <c r="AF14" s="2"/>
      <c r="AG14" s="1"/>
      <c r="AH14" s="2"/>
      <c r="AI14" s="2"/>
      <c r="AJ14" s="2"/>
      <c r="AK14" s="1"/>
      <c r="AL14" s="2"/>
      <c r="AM14" s="2"/>
      <c r="AN14" s="2"/>
      <c r="AO14" s="1"/>
      <c r="AP14" s="2"/>
      <c r="AQ14" s="2"/>
      <c r="AR14" s="2"/>
      <c r="AS14" s="1"/>
      <c r="AT14" s="2"/>
      <c r="AU14" s="2"/>
      <c r="AV14" s="2"/>
      <c r="AW14" s="1"/>
      <c r="AX14" s="2"/>
      <c r="AY14" s="2"/>
      <c r="AZ14" s="2"/>
      <c r="BA14" s="1"/>
      <c r="BB14" s="2"/>
      <c r="BC14" s="2"/>
      <c r="BD14" s="2"/>
      <c r="BE14" s="1"/>
      <c r="BF14" s="2"/>
      <c r="BG14" s="2"/>
      <c r="BH14" s="2"/>
      <c r="BI14" s="1"/>
      <c r="BJ14" s="2"/>
      <c r="BK14" s="2"/>
      <c r="BL14" s="2"/>
      <c r="BM14" s="1"/>
      <c r="BN14" s="2"/>
      <c r="BO14" s="2"/>
      <c r="BP14" s="2"/>
      <c r="BQ14" s="1"/>
      <c r="BR14" s="2"/>
      <c r="BS14" s="2"/>
      <c r="BT14" s="2"/>
      <c r="BU14" s="1"/>
      <c r="BV14" s="2"/>
      <c r="BW14" s="2"/>
      <c r="BX14" s="2"/>
      <c r="BY14" s="1"/>
      <c r="BZ14" s="2"/>
      <c r="CA14" s="2"/>
      <c r="CB14" s="2"/>
      <c r="CC14" s="1"/>
      <c r="CD14" s="2"/>
      <c r="CE14" s="2"/>
      <c r="CF14" s="2"/>
      <c r="CG14" s="1"/>
      <c r="CH14" s="2"/>
      <c r="CI14" s="2"/>
      <c r="CJ14" s="2"/>
      <c r="CK14" s="1"/>
      <c r="CL14" s="2"/>
      <c r="CM14" s="2"/>
      <c r="CN14" s="2"/>
      <c r="CO14" s="1"/>
      <c r="CP14" s="2"/>
      <c r="CQ14" s="2"/>
      <c r="CR14" s="2"/>
      <c r="CS14" s="1"/>
      <c r="CT14" s="2"/>
      <c r="CU14" s="2"/>
      <c r="CV14" s="2"/>
      <c r="CW14" s="1"/>
      <c r="CX14" s="2"/>
      <c r="CY14" s="2"/>
      <c r="CZ14" s="2"/>
      <c r="DA14" s="1"/>
      <c r="DB14" s="2"/>
      <c r="DC14" s="2"/>
      <c r="DD14" s="2"/>
      <c r="DE14" s="1"/>
      <c r="DF14" s="2"/>
      <c r="DG14" s="2"/>
      <c r="DH14" s="2"/>
      <c r="DI14" s="1"/>
      <c r="DJ14" s="2"/>
      <c r="DK14" s="2"/>
      <c r="DL14" s="2"/>
      <c r="DM14" s="1"/>
      <c r="DN14" s="2"/>
      <c r="DO14" s="2"/>
      <c r="DP14" s="2"/>
      <c r="DQ14" s="1"/>
      <c r="DR14" s="2"/>
      <c r="DS14" s="2"/>
      <c r="DT14" s="2"/>
      <c r="DU14" s="1"/>
      <c r="DV14" s="2"/>
      <c r="DW14" s="2"/>
      <c r="DX14" s="2"/>
      <c r="DY14" s="1"/>
      <c r="DZ14" s="2"/>
      <c r="EA14" s="2"/>
      <c r="EB14" s="2"/>
      <c r="EC14" s="1"/>
      <c r="ED14" s="2"/>
      <c r="EE14" s="2"/>
      <c r="EF14" s="2"/>
      <c r="EG14" s="1"/>
      <c r="EH14" s="2"/>
      <c r="EI14" s="2"/>
      <c r="EJ14" s="2"/>
      <c r="EK14" s="1"/>
      <c r="EL14" s="2"/>
      <c r="EM14" s="2"/>
      <c r="EN14" s="2"/>
      <c r="EO14" s="1"/>
      <c r="EP14" s="2"/>
      <c r="EQ14" s="2"/>
      <c r="ER14" s="2"/>
      <c r="ES14" s="1"/>
      <c r="ET14" s="2"/>
      <c r="EU14" s="2"/>
      <c r="EV14" s="2"/>
      <c r="EW14" s="1"/>
      <c r="EX14" s="2"/>
      <c r="EY14" s="2"/>
      <c r="EZ14" s="2"/>
      <c r="FA14" s="1"/>
      <c r="FB14" s="2"/>
      <c r="FC14" s="2"/>
      <c r="FD14" s="2"/>
      <c r="FE14" s="1"/>
      <c r="FF14" s="2"/>
      <c r="FG14" s="2"/>
      <c r="FH14" s="2"/>
      <c r="FI14" s="1"/>
      <c r="FJ14" s="2"/>
      <c r="FK14" s="2"/>
      <c r="FL14" s="2"/>
      <c r="FM14" s="1"/>
      <c r="FN14" s="2"/>
      <c r="FO14" s="2"/>
      <c r="FP14" s="2"/>
      <c r="FQ14" s="1"/>
      <c r="FR14" s="2"/>
      <c r="FS14" s="2"/>
      <c r="FT14" s="2"/>
      <c r="FU14" s="1"/>
      <c r="FV14" s="2"/>
      <c r="FW14" s="2"/>
      <c r="FX14" s="2"/>
      <c r="FY14" s="1"/>
      <c r="FZ14" s="2"/>
      <c r="GA14" s="2"/>
      <c r="GB14" s="2"/>
      <c r="GC14" s="1"/>
      <c r="GD14" s="2"/>
      <c r="GE14" s="2"/>
      <c r="GF14" s="2"/>
      <c r="GG14" s="1"/>
      <c r="GH14" s="2"/>
      <c r="GI14" s="2"/>
      <c r="GJ14" s="2"/>
      <c r="GK14" s="1"/>
      <c r="GL14" s="2"/>
      <c r="GM14" s="2"/>
      <c r="GN14" s="2"/>
      <c r="GO14" s="1"/>
      <c r="GP14" s="2"/>
      <c r="GQ14" s="2"/>
      <c r="GR14" s="2"/>
      <c r="GS14" s="1"/>
      <c r="GT14" s="2"/>
      <c r="GU14" s="2"/>
      <c r="GV14" s="2"/>
      <c r="GW14" s="1"/>
      <c r="GX14" s="2"/>
      <c r="GY14" s="2"/>
      <c r="GZ14" s="2"/>
      <c r="HA14" s="1"/>
      <c r="HB14" s="2"/>
      <c r="HC14" s="2"/>
      <c r="HD14" s="2"/>
      <c r="HE14" s="1"/>
      <c r="HF14" s="2"/>
      <c r="HG14" s="2"/>
      <c r="HH14" s="2"/>
      <c r="HI14" s="1"/>
      <c r="HJ14" s="2"/>
      <c r="HK14" s="2"/>
      <c r="HL14" s="2"/>
      <c r="HM14" s="1"/>
      <c r="HN14" s="2"/>
      <c r="HO14" s="2"/>
      <c r="HP14" s="2"/>
      <c r="HQ14" s="1"/>
      <c r="HR14" s="2"/>
      <c r="HS14" s="2"/>
      <c r="HT14" s="2"/>
      <c r="HU14" s="1"/>
      <c r="HV14" s="2"/>
      <c r="HW14" s="2"/>
      <c r="HX14" s="2"/>
      <c r="HY14" s="1"/>
      <c r="HZ14" s="2"/>
      <c r="IA14" s="2"/>
      <c r="IB14" s="2"/>
      <c r="IC14" s="1"/>
      <c r="ID14" s="2"/>
      <c r="IE14" s="2"/>
      <c r="IF14" s="2"/>
      <c r="IG14" s="1"/>
      <c r="IH14" s="2"/>
      <c r="II14" s="2"/>
      <c r="IJ14" s="2"/>
      <c r="IK14" s="1"/>
      <c r="IL14" s="2"/>
      <c r="IM14" s="2"/>
      <c r="IN14" s="2"/>
      <c r="IO14" s="1"/>
      <c r="IP14" s="2"/>
      <c r="IQ14" s="2"/>
      <c r="IR14" s="2"/>
      <c r="IS14" s="1"/>
      <c r="IT14" s="2"/>
      <c r="IU14" s="2"/>
    </row>
    <row r="15" spans="1:4" s="6" customFormat="1" ht="57.75">
      <c r="A15" s="23" t="s">
        <v>17</v>
      </c>
      <c r="B15" s="24"/>
      <c r="C15" s="23" t="s">
        <v>2</v>
      </c>
      <c r="D15" s="5" t="s">
        <v>3</v>
      </c>
    </row>
    <row r="16" spans="1:4" s="6" customFormat="1" ht="18.75" customHeight="1">
      <c r="A16" s="10">
        <v>1</v>
      </c>
      <c r="B16" s="8" t="s">
        <v>18</v>
      </c>
      <c r="C16" s="9">
        <f>C18+C19+C20+C21+C22+C23+C24+C25</f>
        <v>175450956.97215</v>
      </c>
      <c r="D16" s="9">
        <f>D18+D19+D20+D21+D22+D23+D24+D25</f>
        <v>175132776.21130002</v>
      </c>
    </row>
    <row r="17" spans="1:4" s="6" customFormat="1" ht="15">
      <c r="A17" s="10" t="s">
        <v>5</v>
      </c>
      <c r="B17" s="11" t="s">
        <v>19</v>
      </c>
      <c r="C17" s="25">
        <v>0</v>
      </c>
      <c r="D17" s="25">
        <v>0</v>
      </c>
    </row>
    <row r="18" spans="1:4" s="6" customFormat="1" ht="29.25">
      <c r="A18" s="26" t="s">
        <v>7</v>
      </c>
      <c r="B18" s="11" t="s">
        <v>20</v>
      </c>
      <c r="C18" s="27">
        <v>0</v>
      </c>
      <c r="D18" s="27">
        <v>0</v>
      </c>
    </row>
    <row r="19" spans="1:4" s="6" customFormat="1" ht="29.25">
      <c r="A19" s="10" t="s">
        <v>9</v>
      </c>
      <c r="B19" s="11" t="s">
        <v>21</v>
      </c>
      <c r="C19" s="28">
        <v>1873406.1025</v>
      </c>
      <c r="D19" s="29">
        <v>1463264.1825</v>
      </c>
    </row>
    <row r="20" spans="1:4" s="6" customFormat="1" ht="29.25">
      <c r="A20" s="10" t="s">
        <v>11</v>
      </c>
      <c r="B20" s="11" t="s">
        <v>22</v>
      </c>
      <c r="C20" s="25">
        <v>0</v>
      </c>
      <c r="D20" s="25">
        <v>0</v>
      </c>
    </row>
    <row r="21" spans="1:4" s="6" customFormat="1" ht="29.25">
      <c r="A21" s="10" t="s">
        <v>14</v>
      </c>
      <c r="B21" s="11" t="s">
        <v>23</v>
      </c>
      <c r="C21" s="25">
        <v>0</v>
      </c>
      <c r="D21" s="25">
        <v>0</v>
      </c>
    </row>
    <row r="22" spans="1:4" s="6" customFormat="1" ht="15">
      <c r="A22" s="4" t="s">
        <v>24</v>
      </c>
      <c r="B22" s="12" t="s">
        <v>25</v>
      </c>
      <c r="C22" s="30">
        <v>23577550.869650003</v>
      </c>
      <c r="D22" s="31">
        <v>23669512.0288</v>
      </c>
    </row>
    <row r="23" spans="1:4" s="6" customFormat="1" ht="15">
      <c r="A23" s="10" t="s">
        <v>26</v>
      </c>
      <c r="B23" s="11" t="s">
        <v>27</v>
      </c>
      <c r="C23" s="25">
        <v>0</v>
      </c>
      <c r="D23" s="25">
        <v>0</v>
      </c>
    </row>
    <row r="24" spans="1:4" s="6" customFormat="1" ht="15">
      <c r="A24" s="10" t="s">
        <v>28</v>
      </c>
      <c r="B24" s="11" t="s">
        <v>29</v>
      </c>
      <c r="C24" s="29">
        <v>150000000</v>
      </c>
      <c r="D24" s="29">
        <v>150000000</v>
      </c>
    </row>
    <row r="25" spans="1:4" s="6" customFormat="1" ht="15">
      <c r="A25" s="10" t="s">
        <v>30</v>
      </c>
      <c r="B25" s="11" t="s">
        <v>31</v>
      </c>
      <c r="C25" s="25">
        <v>0</v>
      </c>
      <c r="D25" s="25">
        <v>0</v>
      </c>
    </row>
    <row r="26" spans="1:4" s="6" customFormat="1" ht="9.6" customHeight="1">
      <c r="A26" s="32"/>
      <c r="B26" s="20"/>
      <c r="C26" s="20"/>
      <c r="D26" s="20"/>
    </row>
    <row r="27" spans="1:4" s="6" customFormat="1" ht="14.45" customHeight="1">
      <c r="A27" s="1" t="s">
        <v>32</v>
      </c>
      <c r="B27" s="2"/>
      <c r="C27" s="2"/>
      <c r="D27" s="1"/>
    </row>
    <row r="28" spans="1:6" s="6" customFormat="1" ht="15">
      <c r="A28" s="144" t="s">
        <v>17</v>
      </c>
      <c r="B28" s="144" t="s">
        <v>33</v>
      </c>
      <c r="C28" s="144" t="s">
        <v>34</v>
      </c>
      <c r="D28" s="33" t="s">
        <v>2</v>
      </c>
      <c r="E28" s="144" t="s">
        <v>34</v>
      </c>
      <c r="F28" s="34" t="s">
        <v>35</v>
      </c>
    </row>
    <row r="29" spans="1:6" s="6" customFormat="1" ht="15">
      <c r="A29" s="144"/>
      <c r="B29" s="144"/>
      <c r="C29" s="144"/>
      <c r="D29" s="35" t="s">
        <v>36</v>
      </c>
      <c r="E29" s="144"/>
      <c r="F29" s="7" t="s">
        <v>37</v>
      </c>
    </row>
    <row r="30" spans="1:6" s="6" customFormat="1" ht="15">
      <c r="A30" s="144"/>
      <c r="B30" s="144"/>
      <c r="C30" s="144"/>
      <c r="D30" s="7" t="s">
        <v>38</v>
      </c>
      <c r="E30" s="144"/>
      <c r="F30" s="7" t="s">
        <v>38</v>
      </c>
    </row>
    <row r="31" spans="1:6" s="6" customFormat="1" ht="15">
      <c r="A31" s="10">
        <v>1</v>
      </c>
      <c r="B31" s="11" t="s">
        <v>39</v>
      </c>
      <c r="C31" s="36">
        <v>159366763.19</v>
      </c>
      <c r="D31" s="27">
        <v>0</v>
      </c>
      <c r="E31" s="37">
        <v>122078722.83999999</v>
      </c>
      <c r="F31" s="27">
        <v>0</v>
      </c>
    </row>
    <row r="32" spans="1:6" s="6" customFormat="1" ht="15">
      <c r="A32" s="4">
        <v>2</v>
      </c>
      <c r="B32" s="12" t="s">
        <v>40</v>
      </c>
      <c r="C32" s="38"/>
      <c r="D32" s="39"/>
      <c r="E32" s="40"/>
      <c r="F32" s="41"/>
    </row>
    <row r="33" spans="1:6" s="6" customFormat="1" ht="15">
      <c r="A33" s="10">
        <v>3</v>
      </c>
      <c r="B33" s="11" t="s">
        <v>41</v>
      </c>
      <c r="C33" s="42">
        <v>380649733.01000065</v>
      </c>
      <c r="D33" s="37">
        <v>190324866.50500032</v>
      </c>
      <c r="E33" s="42">
        <v>341346332.0199996</v>
      </c>
      <c r="F33" s="41">
        <v>170673166.0099998</v>
      </c>
    </row>
    <row r="34" spans="1:6" s="6" customFormat="1" ht="15">
      <c r="A34" s="26">
        <v>4</v>
      </c>
      <c r="B34" s="11" t="s">
        <v>42</v>
      </c>
      <c r="C34" s="38">
        <v>800553480.8169999</v>
      </c>
      <c r="D34" s="39">
        <v>800553480.8169999</v>
      </c>
      <c r="E34" s="40">
        <v>809320601.49</v>
      </c>
      <c r="F34" s="41">
        <v>809320601.49</v>
      </c>
    </row>
    <row r="35" spans="1:6" s="6" customFormat="1" ht="15">
      <c r="A35" s="26">
        <v>5</v>
      </c>
      <c r="B35" s="11" t="s">
        <v>43</v>
      </c>
      <c r="C35" s="42">
        <v>960524377.347</v>
      </c>
      <c r="D35" s="37">
        <v>1440786566.0205</v>
      </c>
      <c r="E35" s="42">
        <v>1016985672.9200002</v>
      </c>
      <c r="F35" s="41">
        <v>1525478509.3800004</v>
      </c>
    </row>
    <row r="36" spans="1:6" s="6" customFormat="1" ht="15">
      <c r="A36" s="26">
        <v>6</v>
      </c>
      <c r="B36" s="11" t="s">
        <v>44</v>
      </c>
      <c r="C36" s="43"/>
      <c r="D36" s="44"/>
      <c r="E36" s="42"/>
      <c r="F36" s="41"/>
    </row>
    <row r="37" spans="1:6" s="6" customFormat="1" ht="15">
      <c r="A37" s="26">
        <v>7</v>
      </c>
      <c r="B37" s="11" t="s">
        <v>45</v>
      </c>
      <c r="C37" s="43"/>
      <c r="D37" s="44"/>
      <c r="E37" s="42"/>
      <c r="F37" s="41"/>
    </row>
    <row r="38" spans="1:6" s="6" customFormat="1" ht="15">
      <c r="A38" s="26">
        <v>8</v>
      </c>
      <c r="B38" s="11" t="s">
        <v>46</v>
      </c>
      <c r="C38" s="43">
        <v>136812491.81</v>
      </c>
      <c r="D38" s="37">
        <v>410437475.43</v>
      </c>
      <c r="E38" s="42">
        <v>130714109.79999997</v>
      </c>
      <c r="F38" s="41">
        <v>392142329.3999999</v>
      </c>
    </row>
    <row r="39" spans="1:6" s="6" customFormat="1" ht="15">
      <c r="A39" s="45" t="s">
        <v>47</v>
      </c>
      <c r="B39" s="11"/>
      <c r="C39" s="46">
        <f>SUM(C31:C38)</f>
        <v>2437906846.1740007</v>
      </c>
      <c r="D39" s="46">
        <f>SUM(D31:D38)</f>
        <v>2842102388.7725</v>
      </c>
      <c r="E39" s="47">
        <f>SUM(E31:E38)</f>
        <v>2420445439.07</v>
      </c>
      <c r="F39" s="47">
        <f>SUM(F31:F38)</f>
        <v>2897614606.28</v>
      </c>
    </row>
    <row r="40" s="6" customFormat="1" ht="10.9" customHeight="1"/>
    <row r="41" spans="1:6" s="6" customFormat="1" ht="18">
      <c r="A41" s="1" t="s">
        <v>48</v>
      </c>
      <c r="B41" s="2"/>
      <c r="C41" s="2"/>
      <c r="D41" s="1"/>
      <c r="E41" s="48"/>
      <c r="F41" s="49"/>
    </row>
    <row r="42" spans="1:4" s="6" customFormat="1" ht="15">
      <c r="A42" s="50" t="s">
        <v>17</v>
      </c>
      <c r="B42" s="16"/>
      <c r="C42" s="50" t="s">
        <v>2</v>
      </c>
      <c r="D42" s="50" t="s">
        <v>35</v>
      </c>
    </row>
    <row r="43" spans="1:4" s="6" customFormat="1" ht="15">
      <c r="A43" s="10">
        <v>1</v>
      </c>
      <c r="B43" s="11" t="s">
        <v>49</v>
      </c>
      <c r="C43" s="51">
        <v>410781862.4975</v>
      </c>
      <c r="D43" s="51">
        <v>391537700.21</v>
      </c>
    </row>
    <row r="44" spans="1:4" s="6" customFormat="1" ht="43.5">
      <c r="A44" s="26" t="s">
        <v>50</v>
      </c>
      <c r="B44" s="52" t="s">
        <v>51</v>
      </c>
      <c r="C44" s="53">
        <v>10269546.5624375</v>
      </c>
      <c r="D44" s="53">
        <v>9788442.50525</v>
      </c>
    </row>
    <row r="45" spans="1:4" s="6" customFormat="1" ht="43.5">
      <c r="A45" s="10" t="s">
        <v>52</v>
      </c>
      <c r="B45" s="52" t="s">
        <v>53</v>
      </c>
      <c r="C45" s="16"/>
      <c r="D45" s="16"/>
    </row>
    <row r="46" spans="1:4" s="6" customFormat="1" ht="15">
      <c r="A46" s="10" t="s">
        <v>54</v>
      </c>
      <c r="B46" s="54" t="s">
        <v>55</v>
      </c>
      <c r="C46" s="16"/>
      <c r="D46" s="16"/>
    </row>
    <row r="47" spans="1:4" s="6" customFormat="1" ht="15">
      <c r="A47" s="10" t="s">
        <v>56</v>
      </c>
      <c r="B47" s="54" t="s">
        <v>57</v>
      </c>
      <c r="C47" s="16"/>
      <c r="D47" s="16"/>
    </row>
    <row r="48" spans="1:4" s="6" customFormat="1" ht="15">
      <c r="A48" s="10" t="s">
        <v>58</v>
      </c>
      <c r="B48" s="54" t="s">
        <v>59</v>
      </c>
      <c r="C48" s="16"/>
      <c r="D48" s="16"/>
    </row>
    <row r="49" spans="1:4" s="6" customFormat="1" ht="15">
      <c r="A49" s="10">
        <v>2</v>
      </c>
      <c r="B49" s="11" t="s">
        <v>60</v>
      </c>
      <c r="C49" s="51">
        <v>175450956.97215</v>
      </c>
      <c r="D49" s="51">
        <v>175132776.2113</v>
      </c>
    </row>
    <row r="50" spans="1:4" s="6" customFormat="1" ht="15">
      <c r="A50" s="10">
        <v>3</v>
      </c>
      <c r="B50" s="8" t="s">
        <v>61</v>
      </c>
      <c r="C50" s="55">
        <f>C49+C43</f>
        <v>586232819.46965</v>
      </c>
      <c r="D50" s="55">
        <f>D49+D43</f>
        <v>566670476.4212999</v>
      </c>
    </row>
    <row r="51" spans="1:4" s="6" customFormat="1" ht="15">
      <c r="A51" s="56"/>
      <c r="B51" s="11" t="s">
        <v>62</v>
      </c>
      <c r="C51" s="42">
        <v>12.357313699733389</v>
      </c>
      <c r="D51" s="42">
        <v>11.905058426478023</v>
      </c>
    </row>
    <row r="52" spans="1:4" s="6" customFormat="1" ht="29.25">
      <c r="A52" s="56"/>
      <c r="B52" s="52" t="s">
        <v>63</v>
      </c>
      <c r="C52" s="11"/>
      <c r="D52" s="11"/>
    </row>
    <row r="53" spans="1:4" s="6" customFormat="1" ht="43.5">
      <c r="A53" s="57"/>
      <c r="B53" s="52" t="s">
        <v>64</v>
      </c>
      <c r="C53" s="11"/>
      <c r="D53" s="11"/>
    </row>
    <row r="54" spans="1:4" s="6" customFormat="1" ht="15">
      <c r="A54" s="57"/>
      <c r="B54" s="54" t="s">
        <v>55</v>
      </c>
      <c r="C54" s="16"/>
      <c r="D54" s="16"/>
    </row>
    <row r="55" spans="1:4" s="6" customFormat="1" ht="15">
      <c r="A55" s="10" t="s">
        <v>56</v>
      </c>
      <c r="B55" s="54" t="s">
        <v>57</v>
      </c>
      <c r="C55" s="16"/>
      <c r="D55" s="16"/>
    </row>
    <row r="56" spans="1:4" s="6" customFormat="1" ht="15">
      <c r="A56" s="10" t="s">
        <v>58</v>
      </c>
      <c r="B56" s="54" t="s">
        <v>59</v>
      </c>
      <c r="C56" s="16"/>
      <c r="D56" s="16"/>
    </row>
    <row r="57" spans="1:4" s="6" customFormat="1" ht="15">
      <c r="A57" s="10">
        <v>5</v>
      </c>
      <c r="B57" s="11" t="s">
        <v>65</v>
      </c>
      <c r="C57" s="43">
        <v>17.64</v>
      </c>
      <c r="D57" s="43">
        <v>17.23</v>
      </c>
    </row>
    <row r="58" spans="1:4" s="6" customFormat="1" ht="15">
      <c r="A58" s="10">
        <v>6</v>
      </c>
      <c r="B58" s="11" t="s">
        <v>66</v>
      </c>
      <c r="C58" s="16"/>
      <c r="D58" s="43"/>
    </row>
    <row r="59" s="6" customFormat="1" ht="11.45" customHeight="1"/>
    <row r="60" spans="1:2" s="6" customFormat="1" ht="18">
      <c r="A60" s="1" t="s">
        <v>67</v>
      </c>
      <c r="B60" s="2"/>
    </row>
    <row r="61" spans="1:11" s="6" customFormat="1" ht="15">
      <c r="A61" s="7" t="s">
        <v>68</v>
      </c>
      <c r="B61" s="7" t="s">
        <v>69</v>
      </c>
      <c r="C61" s="145" t="s">
        <v>70</v>
      </c>
      <c r="D61" s="145"/>
      <c r="E61" s="145" t="s">
        <v>71</v>
      </c>
      <c r="F61" s="145"/>
      <c r="I61" s="58"/>
      <c r="J61" s="58"/>
      <c r="K61" s="58"/>
    </row>
    <row r="62" spans="1:11" s="6" customFormat="1" ht="15">
      <c r="A62" s="146"/>
      <c r="B62" s="146"/>
      <c r="C62" s="59" t="s">
        <v>72</v>
      </c>
      <c r="D62" s="59" t="s">
        <v>73</v>
      </c>
      <c r="E62" s="59" t="s">
        <v>72</v>
      </c>
      <c r="F62" s="59" t="s">
        <v>73</v>
      </c>
      <c r="I62" s="58"/>
      <c r="J62" s="58"/>
      <c r="K62" s="58"/>
    </row>
    <row r="63" spans="1:11" s="6" customFormat="1" ht="17.25" customHeight="1">
      <c r="A63" s="60" t="s">
        <v>5</v>
      </c>
      <c r="B63" s="61" t="s">
        <v>74</v>
      </c>
      <c r="C63" s="62">
        <v>1600533.98</v>
      </c>
      <c r="D63" s="63">
        <v>1022599.87</v>
      </c>
      <c r="E63" s="64">
        <v>1566334.8200000003</v>
      </c>
      <c r="F63" s="64">
        <v>1009791.5500000003</v>
      </c>
      <c r="I63" s="58"/>
      <c r="J63" s="58"/>
      <c r="K63" s="58"/>
    </row>
    <row r="64" spans="1:11" s="6" customFormat="1" ht="14.25" customHeight="1">
      <c r="A64" s="60" t="s">
        <v>7</v>
      </c>
      <c r="B64" s="61" t="s">
        <v>75</v>
      </c>
      <c r="C64" s="65">
        <v>230650361.98</v>
      </c>
      <c r="D64" s="63">
        <v>20263761.609999985</v>
      </c>
      <c r="E64" s="64">
        <v>170749585.47000003</v>
      </c>
      <c r="F64" s="64">
        <v>16894732.900000036</v>
      </c>
      <c r="I64" s="58"/>
      <c r="J64" s="58"/>
      <c r="K64" s="58"/>
    </row>
    <row r="65" spans="1:11" s="6" customFormat="1" ht="15">
      <c r="A65" s="60" t="s">
        <v>76</v>
      </c>
      <c r="B65" s="61" t="s">
        <v>77</v>
      </c>
      <c r="C65" s="66">
        <v>359038695.7199999</v>
      </c>
      <c r="D65" s="63">
        <v>11018193.120000005</v>
      </c>
      <c r="E65" s="64">
        <v>331135419.56000006</v>
      </c>
      <c r="F65" s="64">
        <v>20543231.410000026</v>
      </c>
      <c r="I65" s="58"/>
      <c r="J65" s="58"/>
      <c r="K65" s="58"/>
    </row>
    <row r="66" spans="1:11" s="6" customFormat="1" ht="15">
      <c r="A66" s="59" t="s">
        <v>11</v>
      </c>
      <c r="B66" s="67" t="s">
        <v>78</v>
      </c>
      <c r="C66" s="62">
        <v>497544848.53699994</v>
      </c>
      <c r="D66" s="63">
        <v>97851360.05999994</v>
      </c>
      <c r="E66" s="64">
        <v>450788865.74999994</v>
      </c>
      <c r="F66" s="64">
        <v>55987073.69</v>
      </c>
      <c r="I66" s="58"/>
      <c r="J66" s="58"/>
      <c r="K66" s="58"/>
    </row>
    <row r="67" spans="1:11" s="6" customFormat="1" ht="15">
      <c r="A67" s="59" t="s">
        <v>14</v>
      </c>
      <c r="B67" s="67" t="s">
        <v>79</v>
      </c>
      <c r="C67" s="62">
        <v>449657900.24000007</v>
      </c>
      <c r="D67" s="63">
        <v>20488519.7299999</v>
      </c>
      <c r="E67" s="64">
        <v>475120819.2700001</v>
      </c>
      <c r="F67" s="64">
        <v>22690533.00000006</v>
      </c>
      <c r="I67" s="58"/>
      <c r="J67" s="58"/>
      <c r="K67" s="58"/>
    </row>
    <row r="68" spans="1:6" s="6" customFormat="1" ht="15">
      <c r="A68" s="60" t="s">
        <v>80</v>
      </c>
      <c r="B68" s="61" t="s">
        <v>81</v>
      </c>
      <c r="C68" s="62">
        <v>151827781.38699996</v>
      </c>
      <c r="D68" s="63">
        <v>21031374.819999978</v>
      </c>
      <c r="E68" s="64">
        <v>210729434.09</v>
      </c>
      <c r="F68" s="64">
        <v>39220573.879999995</v>
      </c>
    </row>
    <row r="69" spans="1:6" s="6" customFormat="1" ht="15">
      <c r="A69" s="59" t="s">
        <v>26</v>
      </c>
      <c r="B69" s="67" t="s">
        <v>82</v>
      </c>
      <c r="C69" s="68"/>
      <c r="D69" s="68"/>
      <c r="E69" s="68"/>
      <c r="F69" s="68"/>
    </row>
    <row r="70" spans="1:6" s="6" customFormat="1" ht="15">
      <c r="A70" s="59" t="s">
        <v>28</v>
      </c>
      <c r="B70" s="69" t="s">
        <v>83</v>
      </c>
      <c r="C70" s="70">
        <v>296179255</v>
      </c>
      <c r="D70" s="70">
        <v>13167206.96</v>
      </c>
      <c r="E70" s="70">
        <v>166317372.52999994</v>
      </c>
      <c r="F70" s="71">
        <v>4644142.449999999</v>
      </c>
    </row>
    <row r="71" spans="1:6" s="6" customFormat="1" ht="15">
      <c r="A71" s="59" t="s">
        <v>84</v>
      </c>
      <c r="B71" s="67" t="s">
        <v>85</v>
      </c>
      <c r="C71" s="63">
        <v>72358270.30000001</v>
      </c>
      <c r="D71" s="63">
        <v>1675536.4610000104</v>
      </c>
      <c r="E71" s="64">
        <v>287433592.3099999</v>
      </c>
      <c r="F71" s="64">
        <v>6171853.650000036</v>
      </c>
    </row>
    <row r="72" spans="1:6" s="6" customFormat="1" ht="15">
      <c r="A72" s="59" t="s">
        <v>86</v>
      </c>
      <c r="B72" s="67" t="s">
        <v>87</v>
      </c>
      <c r="C72" s="63"/>
      <c r="D72" s="72"/>
      <c r="E72" s="64"/>
      <c r="F72" s="72"/>
    </row>
    <row r="73" spans="1:6" s="6" customFormat="1" ht="15">
      <c r="A73" s="59" t="s">
        <v>88</v>
      </c>
      <c r="B73" s="67" t="s">
        <v>89</v>
      </c>
      <c r="C73" s="68"/>
      <c r="D73" s="68"/>
      <c r="E73" s="68"/>
      <c r="F73" s="68"/>
    </row>
    <row r="74" spans="1:6" s="6" customFormat="1" ht="15">
      <c r="A74" s="59" t="s">
        <v>90</v>
      </c>
      <c r="B74" s="67" t="s">
        <v>91</v>
      </c>
      <c r="C74" s="68"/>
      <c r="D74" s="68"/>
      <c r="E74" s="68"/>
      <c r="F74" s="68"/>
    </row>
    <row r="75" spans="1:6" s="6" customFormat="1" ht="15">
      <c r="A75" s="59" t="s">
        <v>92</v>
      </c>
      <c r="B75" s="67" t="s">
        <v>93</v>
      </c>
      <c r="C75" s="63">
        <v>22308739.740000002</v>
      </c>
      <c r="D75" s="73"/>
      <c r="E75" s="64"/>
      <c r="F75" s="73"/>
    </row>
    <row r="76" spans="1:8" s="6" customFormat="1" ht="26.25">
      <c r="A76" s="59" t="s">
        <v>94</v>
      </c>
      <c r="B76" s="67" t="s">
        <v>95</v>
      </c>
      <c r="C76" s="74"/>
      <c r="D76" s="74"/>
      <c r="E76" s="74"/>
      <c r="F76" s="74"/>
      <c r="H76" s="75"/>
    </row>
    <row r="77" spans="1:6" s="6" customFormat="1" ht="15">
      <c r="A77" s="59" t="s">
        <v>96</v>
      </c>
      <c r="B77" s="67" t="s">
        <v>97</v>
      </c>
      <c r="C77" s="63">
        <v>356740459.2900006</v>
      </c>
      <c r="D77" s="63">
        <v>1034353.9600000381</v>
      </c>
      <c r="E77" s="64">
        <v>326604015.2699996</v>
      </c>
      <c r="F77" s="64">
        <v>12461226.359999835</v>
      </c>
    </row>
    <row r="78" spans="1:8" s="6" customFormat="1" ht="15">
      <c r="A78" s="76"/>
      <c r="B78" s="77" t="s">
        <v>98</v>
      </c>
      <c r="C78" s="78">
        <f>SUM(C63:C77)</f>
        <v>2437906846.1740003</v>
      </c>
      <c r="D78" s="78">
        <f>SUM(D63:D77)</f>
        <v>187552906.59099984</v>
      </c>
      <c r="E78" s="78">
        <f>SUM(E63:E77)</f>
        <v>2420445439.0699997</v>
      </c>
      <c r="F78" s="79">
        <f>SUM(F63:F77)</f>
        <v>179623158.89</v>
      </c>
      <c r="H78" s="75"/>
    </row>
    <row r="79" s="6" customFormat="1" ht="9.6" customHeight="1"/>
    <row r="80" spans="1:6" s="6" customFormat="1" ht="18">
      <c r="A80" s="1" t="s">
        <v>99</v>
      </c>
      <c r="B80" s="2"/>
      <c r="E80" s="1"/>
      <c r="F80" s="2"/>
    </row>
    <row r="81" spans="1:4" s="6" customFormat="1" ht="15">
      <c r="A81" s="7" t="s">
        <v>68</v>
      </c>
      <c r="B81" s="80" t="s">
        <v>100</v>
      </c>
      <c r="C81" s="80" t="s">
        <v>70</v>
      </c>
      <c r="D81" s="80" t="s">
        <v>71</v>
      </c>
    </row>
    <row r="82" spans="1:4" s="6" customFormat="1" ht="15">
      <c r="A82" s="81">
        <v>1</v>
      </c>
      <c r="B82" s="8" t="s">
        <v>101</v>
      </c>
      <c r="C82" s="11"/>
      <c r="D82" s="11"/>
    </row>
    <row r="83" spans="1:4" s="6" customFormat="1" ht="15">
      <c r="A83" s="10" t="s">
        <v>50</v>
      </c>
      <c r="B83" s="16" t="s">
        <v>102</v>
      </c>
      <c r="C83" s="16"/>
      <c r="D83" s="16"/>
    </row>
    <row r="84" spans="1:4" s="6" customFormat="1" ht="15">
      <c r="A84" s="10" t="s">
        <v>52</v>
      </c>
      <c r="B84" s="11" t="s">
        <v>103</v>
      </c>
      <c r="C84" s="11"/>
      <c r="D84" s="11"/>
    </row>
    <row r="85" spans="1:4" s="6" customFormat="1" ht="15">
      <c r="A85" s="10" t="s">
        <v>104</v>
      </c>
      <c r="B85" s="16" t="s">
        <v>105</v>
      </c>
      <c r="C85" s="36">
        <v>51923664.39</v>
      </c>
      <c r="D85" s="82">
        <v>36950342.1</v>
      </c>
    </row>
    <row r="86" spans="1:4" s="6" customFormat="1" ht="15">
      <c r="A86" s="10" t="s">
        <v>106</v>
      </c>
      <c r="B86" s="16" t="s">
        <v>107</v>
      </c>
      <c r="C86" s="36">
        <v>493022285.5446667</v>
      </c>
      <c r="D86" s="83">
        <v>412403318.44666654</v>
      </c>
    </row>
    <row r="87" spans="1:4" s="6" customFormat="1" ht="15">
      <c r="A87" s="10" t="s">
        <v>108</v>
      </c>
      <c r="B87" s="11" t="s">
        <v>109</v>
      </c>
      <c r="C87" s="13">
        <v>246511142.77233332</v>
      </c>
      <c r="D87" s="84">
        <v>206201659.22333327</v>
      </c>
    </row>
    <row r="88" spans="1:4" s="6" customFormat="1" ht="15">
      <c r="A88" s="10" t="s">
        <v>24</v>
      </c>
      <c r="B88" s="16" t="s">
        <v>110</v>
      </c>
      <c r="C88" s="43"/>
      <c r="D88" s="43"/>
    </row>
    <row r="89" spans="1:4" s="6" customFormat="1" ht="29.25">
      <c r="A89" s="10" t="s">
        <v>111</v>
      </c>
      <c r="B89" s="11" t="s">
        <v>112</v>
      </c>
      <c r="C89" s="85"/>
      <c r="D89" s="85"/>
    </row>
    <row r="90" spans="1:4" s="6" customFormat="1" ht="15">
      <c r="A90" s="7">
        <v>2</v>
      </c>
      <c r="B90" s="8" t="s">
        <v>113</v>
      </c>
      <c r="C90" s="85"/>
      <c r="D90" s="85"/>
    </row>
    <row r="91" spans="1:4" s="6" customFormat="1" ht="15">
      <c r="A91" s="10" t="s">
        <v>50</v>
      </c>
      <c r="B91" s="16" t="s">
        <v>102</v>
      </c>
      <c r="C91" s="43"/>
      <c r="D91" s="43"/>
    </row>
    <row r="92" spans="1:4" s="6" customFormat="1" ht="15">
      <c r="A92" s="10" t="s">
        <v>52</v>
      </c>
      <c r="B92" s="11" t="s">
        <v>103</v>
      </c>
      <c r="C92" s="85"/>
      <c r="D92" s="85"/>
    </row>
    <row r="93" spans="1:4" s="6" customFormat="1" ht="15">
      <c r="A93" s="10" t="s">
        <v>104</v>
      </c>
      <c r="B93" s="16" t="s">
        <v>105</v>
      </c>
      <c r="C93" s="43"/>
      <c r="D93" s="43"/>
    </row>
    <row r="94" spans="1:4" s="6" customFormat="1" ht="15">
      <c r="A94" s="10" t="s">
        <v>106</v>
      </c>
      <c r="B94" s="16" t="s">
        <v>107</v>
      </c>
      <c r="C94" s="43"/>
      <c r="D94" s="43"/>
    </row>
    <row r="95" spans="1:4" s="6" customFormat="1" ht="15">
      <c r="A95" s="10" t="s">
        <v>108</v>
      </c>
      <c r="B95" s="11" t="s">
        <v>109</v>
      </c>
      <c r="C95" s="13">
        <v>1643559753.4670007</v>
      </c>
      <c r="D95" s="13">
        <v>1761842119.3</v>
      </c>
    </row>
    <row r="96" spans="1:4" s="6" customFormat="1" ht="15">
      <c r="A96" s="10" t="s">
        <v>24</v>
      </c>
      <c r="B96" s="16" t="s">
        <v>110</v>
      </c>
      <c r="C96" s="43"/>
      <c r="D96" s="43"/>
    </row>
    <row r="97" spans="1:4" s="6" customFormat="1" ht="28.5">
      <c r="A97" s="10" t="s">
        <v>111</v>
      </c>
      <c r="B97" s="16" t="s">
        <v>112</v>
      </c>
      <c r="C97" s="43"/>
      <c r="D97" s="43"/>
    </row>
    <row r="98" spans="2:4" s="6" customFormat="1" ht="15">
      <c r="B98" s="80" t="s">
        <v>114</v>
      </c>
      <c r="C98" s="86">
        <v>2437906846.1740007</v>
      </c>
      <c r="D98" s="86">
        <v>2420445439.0699997</v>
      </c>
    </row>
    <row r="99" s="6" customFormat="1" ht="7.15" customHeight="1"/>
    <row r="100" spans="1:2" s="6" customFormat="1" ht="18">
      <c r="A100" s="1" t="s">
        <v>115</v>
      </c>
      <c r="B100" s="2"/>
    </row>
    <row r="101" spans="1:9" s="88" customFormat="1" ht="15">
      <c r="A101" s="56"/>
      <c r="B101" s="87" t="s">
        <v>116</v>
      </c>
      <c r="C101" s="87" t="s">
        <v>117</v>
      </c>
      <c r="D101" s="87" t="s">
        <v>118</v>
      </c>
      <c r="E101" s="87" t="s">
        <v>119</v>
      </c>
      <c r="F101" s="87" t="s">
        <v>120</v>
      </c>
      <c r="G101" s="87" t="s">
        <v>121</v>
      </c>
      <c r="H101" s="87" t="s">
        <v>122</v>
      </c>
      <c r="I101" s="87" t="s">
        <v>114</v>
      </c>
    </row>
    <row r="102" spans="1:10" s="6" customFormat="1" ht="15">
      <c r="A102" s="89" t="s">
        <v>123</v>
      </c>
      <c r="B102" s="90"/>
      <c r="C102" s="51">
        <v>1010229323.5699999</v>
      </c>
      <c r="D102" s="51">
        <v>1322135534.75</v>
      </c>
      <c r="E102" s="51">
        <v>0</v>
      </c>
      <c r="F102" s="51"/>
      <c r="G102" s="51"/>
      <c r="H102" s="51">
        <v>47500000</v>
      </c>
      <c r="I102" s="42">
        <f aca="true" t="shared" si="0" ref="I102:I107">SUM(B102:H102)</f>
        <v>2379864858.3199997</v>
      </c>
      <c r="J102" s="75"/>
    </row>
    <row r="103" spans="1:9" s="6" customFormat="1" ht="15">
      <c r="A103" s="89" t="s">
        <v>124</v>
      </c>
      <c r="B103" s="16"/>
      <c r="C103" s="16"/>
      <c r="D103" s="16"/>
      <c r="E103" s="16"/>
      <c r="F103" s="16"/>
      <c r="G103" s="16"/>
      <c r="H103" s="51">
        <v>40000000</v>
      </c>
      <c r="I103" s="42">
        <f t="shared" si="0"/>
        <v>40000000</v>
      </c>
    </row>
    <row r="104" spans="1:9" s="6" customFormat="1" ht="15">
      <c r="A104" s="89" t="s">
        <v>125</v>
      </c>
      <c r="B104" s="16"/>
      <c r="C104" s="16"/>
      <c r="D104" s="16"/>
      <c r="E104" s="16"/>
      <c r="F104" s="16"/>
      <c r="G104" s="16"/>
      <c r="H104" s="51">
        <v>7500000</v>
      </c>
      <c r="I104" s="42">
        <f t="shared" si="0"/>
        <v>7500000</v>
      </c>
    </row>
    <row r="105" spans="1:9" s="6" customFormat="1" ht="15">
      <c r="A105" s="89" t="s">
        <v>126</v>
      </c>
      <c r="B105" s="16"/>
      <c r="C105" s="16"/>
      <c r="D105" s="16"/>
      <c r="E105" s="16"/>
      <c r="F105" s="16"/>
      <c r="G105" s="16"/>
      <c r="H105" s="16"/>
      <c r="I105" s="42">
        <f t="shared" si="0"/>
        <v>0</v>
      </c>
    </row>
    <row r="106" spans="1:11" s="6" customFormat="1" ht="15">
      <c r="A106" s="89" t="s">
        <v>127</v>
      </c>
      <c r="B106" s="16"/>
      <c r="C106" s="51">
        <v>169756385.00935</v>
      </c>
      <c r="D106" s="51">
        <v>153466291.2609999</v>
      </c>
      <c r="E106" s="51">
        <v>183048198.74000007</v>
      </c>
      <c r="F106" s="51">
        <v>62275579.32999997</v>
      </c>
      <c r="G106" s="51">
        <v>178886534.42049995</v>
      </c>
      <c r="H106" s="51">
        <v>1522574329.1500006</v>
      </c>
      <c r="I106" s="42">
        <f t="shared" si="0"/>
        <v>2270007317.9108505</v>
      </c>
      <c r="J106" s="75"/>
      <c r="K106" s="75"/>
    </row>
    <row r="107" spans="1:9" s="6" customFormat="1" ht="15">
      <c r="A107" s="89" t="s">
        <v>128</v>
      </c>
      <c r="B107" s="16"/>
      <c r="C107" s="51">
        <v>16484882.83</v>
      </c>
      <c r="D107" s="51">
        <v>3735629.45</v>
      </c>
      <c r="E107" s="51">
        <v>0</v>
      </c>
      <c r="F107" s="51">
        <v>0</v>
      </c>
      <c r="G107" s="51">
        <v>0</v>
      </c>
      <c r="H107" s="51">
        <v>24864360.160500005</v>
      </c>
      <c r="I107" s="42">
        <f t="shared" si="0"/>
        <v>45084872.440500006</v>
      </c>
    </row>
    <row r="108" spans="1:9" s="6" customFormat="1" ht="15">
      <c r="A108" s="91" t="s">
        <v>129</v>
      </c>
      <c r="B108" s="16"/>
      <c r="C108" s="55">
        <f aca="true" t="shared" si="1" ref="C108:I108">SUM(C102:C107)</f>
        <v>1196470591.40935</v>
      </c>
      <c r="D108" s="55">
        <f t="shared" si="1"/>
        <v>1479337455.461</v>
      </c>
      <c r="E108" s="55">
        <f t="shared" si="1"/>
        <v>183048198.74000007</v>
      </c>
      <c r="F108" s="55">
        <f t="shared" si="1"/>
        <v>62275579.32999997</v>
      </c>
      <c r="G108" s="55">
        <f t="shared" si="1"/>
        <v>178886534.42049995</v>
      </c>
      <c r="H108" s="55">
        <f t="shared" si="1"/>
        <v>1642438689.3105006</v>
      </c>
      <c r="I108" s="55">
        <f t="shared" si="1"/>
        <v>4742457048.6713505</v>
      </c>
    </row>
    <row r="109" spans="1:9" s="6" customFormat="1" ht="15">
      <c r="A109" s="89" t="s">
        <v>130</v>
      </c>
      <c r="B109" s="16"/>
      <c r="C109" s="16"/>
      <c r="D109" s="16"/>
      <c r="E109" s="16"/>
      <c r="F109" s="16"/>
      <c r="G109" s="16"/>
      <c r="H109" s="16"/>
      <c r="I109" s="92">
        <f aca="true" t="shared" si="2" ref="I109:I114">SUM(B109:H109)</f>
        <v>0</v>
      </c>
    </row>
    <row r="110" spans="1:9" s="6" customFormat="1" ht="15">
      <c r="A110" s="89" t="s">
        <v>131</v>
      </c>
      <c r="B110" s="16"/>
      <c r="C110" s="51">
        <v>385414930.343</v>
      </c>
      <c r="D110" s="16"/>
      <c r="E110" s="16"/>
      <c r="F110" s="16"/>
      <c r="G110" s="16"/>
      <c r="H110" s="16"/>
      <c r="I110" s="92">
        <f t="shared" si="2"/>
        <v>385414930.343</v>
      </c>
    </row>
    <row r="111" spans="1:10" s="6" customFormat="1" ht="13.9" customHeight="1">
      <c r="A111" s="89" t="s">
        <v>132</v>
      </c>
      <c r="B111" s="16"/>
      <c r="C111" s="51">
        <v>575523899.02</v>
      </c>
      <c r="D111" s="16"/>
      <c r="E111" s="16"/>
      <c r="F111" s="16"/>
      <c r="G111" s="16"/>
      <c r="H111" s="16"/>
      <c r="I111" s="92">
        <f t="shared" si="2"/>
        <v>575523899.02</v>
      </c>
      <c r="J111" s="75"/>
    </row>
    <row r="112" spans="1:10" s="6" customFormat="1" ht="15">
      <c r="A112" s="89" t="s">
        <v>133</v>
      </c>
      <c r="B112" s="16"/>
      <c r="C112" s="51">
        <v>906391458.51</v>
      </c>
      <c r="D112" s="51">
        <v>445527323.30999994</v>
      </c>
      <c r="E112" s="51">
        <v>629923584.78</v>
      </c>
      <c r="F112" s="51">
        <v>175358155.64000002</v>
      </c>
      <c r="G112" s="51">
        <v>184019401.40999997</v>
      </c>
      <c r="H112" s="51">
        <v>612219035.0400001</v>
      </c>
      <c r="I112" s="92">
        <f t="shared" si="2"/>
        <v>2953438958.6899996</v>
      </c>
      <c r="J112" s="75"/>
    </row>
    <row r="113" spans="1:9" s="6" customFormat="1" ht="25.5">
      <c r="A113" s="89" t="s">
        <v>134</v>
      </c>
      <c r="B113" s="16"/>
      <c r="C113" s="16"/>
      <c r="D113" s="16"/>
      <c r="E113" s="16"/>
      <c r="F113" s="16"/>
      <c r="G113" s="16"/>
      <c r="H113" s="51">
        <v>150000000</v>
      </c>
      <c r="I113" s="92">
        <f t="shared" si="2"/>
        <v>150000000</v>
      </c>
    </row>
    <row r="114" spans="1:9" s="6" customFormat="1" ht="15">
      <c r="A114" s="89" t="s">
        <v>135</v>
      </c>
      <c r="B114" s="16"/>
      <c r="C114" s="93">
        <v>126853467.29970393</v>
      </c>
      <c r="D114" s="93">
        <v>99544801.94</v>
      </c>
      <c r="E114" s="93">
        <v>0</v>
      </c>
      <c r="F114" s="93">
        <v>0</v>
      </c>
      <c r="G114" s="93">
        <v>151680991.37864685</v>
      </c>
      <c r="H114" s="93">
        <v>300000000</v>
      </c>
      <c r="I114" s="92">
        <f t="shared" si="2"/>
        <v>678079260.6183507</v>
      </c>
    </row>
    <row r="115" spans="1:9" s="6" customFormat="1" ht="15">
      <c r="A115" s="80" t="s">
        <v>129</v>
      </c>
      <c r="B115" s="16"/>
      <c r="C115" s="94">
        <f>SUM(C109:C114)</f>
        <v>1994183755.1727037</v>
      </c>
      <c r="D115" s="94">
        <f aca="true" t="shared" si="3" ref="D115:I115">SUM(D109:D114)</f>
        <v>545072125.25</v>
      </c>
      <c r="E115" s="94">
        <f t="shared" si="3"/>
        <v>629923584.78</v>
      </c>
      <c r="F115" s="94">
        <f t="shared" si="3"/>
        <v>175358155.64000002</v>
      </c>
      <c r="G115" s="94">
        <f t="shared" si="3"/>
        <v>335700392.7886468</v>
      </c>
      <c r="H115" s="94">
        <f t="shared" si="3"/>
        <v>1062219035.0400001</v>
      </c>
      <c r="I115" s="94">
        <f t="shared" si="3"/>
        <v>4742457048.6713505</v>
      </c>
    </row>
    <row r="116" spans="1:9" s="6" customFormat="1" ht="15">
      <c r="A116" s="80" t="s">
        <v>136</v>
      </c>
      <c r="B116" s="16"/>
      <c r="C116" s="95">
        <v>0.5642928520034491</v>
      </c>
      <c r="D116" s="95">
        <v>2.7140214788684975</v>
      </c>
      <c r="E116" s="95">
        <v>0.29058794298665513</v>
      </c>
      <c r="F116" s="95">
        <v>0.35513363551706184</v>
      </c>
      <c r="G116" s="95">
        <v>0.9627886018515579</v>
      </c>
      <c r="H116" s="95">
        <v>1.5462335310613702</v>
      </c>
      <c r="I116" s="96">
        <v>1</v>
      </c>
    </row>
    <row r="117" spans="1:9" s="6" customFormat="1" ht="28.5">
      <c r="A117" s="80" t="s">
        <v>137</v>
      </c>
      <c r="B117" s="16"/>
      <c r="C117" s="95">
        <v>-942035141.1568542</v>
      </c>
      <c r="D117" s="95">
        <v>934265330.211</v>
      </c>
      <c r="E117" s="95">
        <v>-446875386.0399999</v>
      </c>
      <c r="F117" s="95">
        <v>-113082576.31000005</v>
      </c>
      <c r="G117" s="95">
        <v>-12491880.974646747</v>
      </c>
      <c r="H117" s="95">
        <v>580219654.2705005</v>
      </c>
      <c r="I117" s="96">
        <v>0</v>
      </c>
    </row>
    <row r="118" spans="1:9" s="6" customFormat="1" ht="15">
      <c r="A118" s="8" t="s">
        <v>138</v>
      </c>
      <c r="B118" s="16"/>
      <c r="C118" s="95">
        <v>-942035141.1568542</v>
      </c>
      <c r="D118" s="95">
        <v>-7769810.945854187</v>
      </c>
      <c r="E118" s="95">
        <v>-454645196.9858541</v>
      </c>
      <c r="F118" s="95">
        <v>-567727773.2958541</v>
      </c>
      <c r="G118" s="95">
        <v>-580219654.2705009</v>
      </c>
      <c r="H118" s="95">
        <v>0</v>
      </c>
      <c r="I118" s="96"/>
    </row>
    <row r="119" s="6" customFormat="1" ht="7.15" customHeight="1"/>
    <row r="120" spans="1:5" s="6" customFormat="1" ht="17.45" customHeight="1">
      <c r="A120" s="97" t="s">
        <v>139</v>
      </c>
      <c r="B120" s="97"/>
      <c r="C120" s="97"/>
      <c r="D120" s="97"/>
      <c r="E120" s="97"/>
    </row>
    <row r="121" spans="1:9" s="6" customFormat="1" ht="22.5" customHeight="1">
      <c r="A121" s="90"/>
      <c r="B121" s="98" t="s">
        <v>116</v>
      </c>
      <c r="C121" s="98" t="s">
        <v>117</v>
      </c>
      <c r="D121" s="98" t="s">
        <v>118</v>
      </c>
      <c r="E121" s="98" t="s">
        <v>119</v>
      </c>
      <c r="F121" s="98" t="s">
        <v>120</v>
      </c>
      <c r="G121" s="98" t="s">
        <v>121</v>
      </c>
      <c r="H121" s="98" t="s">
        <v>122</v>
      </c>
      <c r="I121" s="98" t="s">
        <v>114</v>
      </c>
    </row>
    <row r="122" spans="1:9" s="6" customFormat="1" ht="15">
      <c r="A122" s="89" t="s">
        <v>123</v>
      </c>
      <c r="B122" s="16"/>
      <c r="C122" s="51">
        <v>1021167041.6200001</v>
      </c>
      <c r="D122" s="51">
        <v>1322004088.51</v>
      </c>
      <c r="E122" s="51">
        <v>0</v>
      </c>
      <c r="F122" s="51">
        <v>0</v>
      </c>
      <c r="G122" s="51">
        <v>0</v>
      </c>
      <c r="H122" s="51">
        <v>40000000</v>
      </c>
      <c r="I122" s="51">
        <f aca="true" t="shared" si="4" ref="I122:I127">SUM(B122:H122)</f>
        <v>2383171130.13</v>
      </c>
    </row>
    <row r="123" spans="1:9" s="6" customFormat="1" ht="15">
      <c r="A123" s="89" t="s">
        <v>124</v>
      </c>
      <c r="B123" s="99"/>
      <c r="C123" s="99"/>
      <c r="D123" s="99"/>
      <c r="E123" s="99"/>
      <c r="F123" s="99"/>
      <c r="G123" s="99"/>
      <c r="H123" s="99"/>
      <c r="I123" s="51">
        <f t="shared" si="4"/>
        <v>0</v>
      </c>
    </row>
    <row r="124" spans="1:9" s="6" customFormat="1" ht="15">
      <c r="A124" s="89" t="s">
        <v>125</v>
      </c>
      <c r="B124" s="16"/>
      <c r="C124" s="16"/>
      <c r="D124" s="16"/>
      <c r="E124" s="16"/>
      <c r="F124" s="16"/>
      <c r="G124" s="16"/>
      <c r="H124" s="16"/>
      <c r="I124" s="51">
        <f t="shared" si="4"/>
        <v>0</v>
      </c>
    </row>
    <row r="125" spans="1:9" s="6" customFormat="1" ht="15">
      <c r="A125" s="89" t="s">
        <v>126</v>
      </c>
      <c r="B125" s="16"/>
      <c r="C125" s="16"/>
      <c r="D125" s="16"/>
      <c r="E125" s="16"/>
      <c r="F125" s="16"/>
      <c r="G125" s="16"/>
      <c r="H125" s="16"/>
      <c r="I125" s="51">
        <f t="shared" si="4"/>
        <v>0</v>
      </c>
    </row>
    <row r="126" spans="1:9" s="6" customFormat="1" ht="15">
      <c r="A126" s="89" t="s">
        <v>127</v>
      </c>
      <c r="B126" s="16"/>
      <c r="C126" s="51">
        <v>703386422.9912</v>
      </c>
      <c r="D126" s="51">
        <v>178472410.86999995</v>
      </c>
      <c r="E126" s="51">
        <v>109233831.83000001</v>
      </c>
      <c r="F126" s="51">
        <v>91376943.38999997</v>
      </c>
      <c r="G126" s="51">
        <v>332774575.68999994</v>
      </c>
      <c r="H126" s="51">
        <v>864576469.540499</v>
      </c>
      <c r="I126" s="51">
        <f t="shared" si="4"/>
        <v>2279820654.311699</v>
      </c>
    </row>
    <row r="127" spans="1:9" s="6" customFormat="1" ht="15">
      <c r="A127" s="89" t="s">
        <v>128</v>
      </c>
      <c r="B127" s="16"/>
      <c r="C127" s="51">
        <v>150076744.2682999</v>
      </c>
      <c r="D127" s="51">
        <v>74161303.16000001</v>
      </c>
      <c r="E127" s="51">
        <v>15709360.164359987</v>
      </c>
      <c r="F127" s="51">
        <v>0</v>
      </c>
      <c r="G127" s="51">
        <v>0</v>
      </c>
      <c r="H127" s="51">
        <v>349739417.79999995</v>
      </c>
      <c r="I127" s="51">
        <f t="shared" si="4"/>
        <v>589686825.3926599</v>
      </c>
    </row>
    <row r="128" spans="1:9" s="6" customFormat="1" ht="15">
      <c r="A128" s="91" t="s">
        <v>129</v>
      </c>
      <c r="B128" s="16"/>
      <c r="C128" s="55">
        <f>SUM(C122:C127)</f>
        <v>1874630208.8795</v>
      </c>
      <c r="D128" s="55">
        <f aca="true" t="shared" si="5" ref="D128:I128">SUM(D122:D127)</f>
        <v>1574637802.54</v>
      </c>
      <c r="E128" s="55">
        <f t="shared" si="5"/>
        <v>124943191.99436</v>
      </c>
      <c r="F128" s="55">
        <f t="shared" si="5"/>
        <v>91376943.38999997</v>
      </c>
      <c r="G128" s="55">
        <f t="shared" si="5"/>
        <v>332774575.68999994</v>
      </c>
      <c r="H128" s="55">
        <f t="shared" si="5"/>
        <v>1254315887.340499</v>
      </c>
      <c r="I128" s="55">
        <f t="shared" si="5"/>
        <v>5252678609.834359</v>
      </c>
    </row>
    <row r="129" spans="1:9" s="6" customFormat="1" ht="15">
      <c r="A129" s="89" t="s">
        <v>130</v>
      </c>
      <c r="B129" s="16"/>
      <c r="C129" s="16"/>
      <c r="D129" s="16"/>
      <c r="E129" s="16"/>
      <c r="F129" s="16"/>
      <c r="G129" s="16"/>
      <c r="H129" s="16"/>
      <c r="I129" s="51">
        <f aca="true" t="shared" si="6" ref="I129:I134">SUM(C129:H129)</f>
        <v>0</v>
      </c>
    </row>
    <row r="130" spans="1:9" s="6" customFormat="1" ht="15">
      <c r="A130" s="89" t="s">
        <v>131</v>
      </c>
      <c r="B130" s="16"/>
      <c r="C130" s="51">
        <v>390840155.46000004</v>
      </c>
      <c r="D130" s="16"/>
      <c r="E130" s="16"/>
      <c r="F130" s="16"/>
      <c r="G130" s="16"/>
      <c r="H130" s="16"/>
      <c r="I130" s="51">
        <f t="shared" si="6"/>
        <v>390840155.46000004</v>
      </c>
    </row>
    <row r="131" spans="1:9" s="6" customFormat="1" ht="15">
      <c r="A131" s="89" t="s">
        <v>132</v>
      </c>
      <c r="B131" s="16"/>
      <c r="C131" s="51">
        <v>645576621.0500001</v>
      </c>
      <c r="D131" s="16"/>
      <c r="E131" s="16"/>
      <c r="F131" s="16"/>
      <c r="G131" s="16"/>
      <c r="H131" s="16"/>
      <c r="I131" s="51">
        <f t="shared" si="6"/>
        <v>645576621.0500001</v>
      </c>
    </row>
    <row r="132" spans="1:9" s="6" customFormat="1" ht="15">
      <c r="A132" s="89" t="s">
        <v>133</v>
      </c>
      <c r="B132" s="16"/>
      <c r="C132" s="51">
        <v>716279775.22</v>
      </c>
      <c r="D132" s="51">
        <v>947393178.7600001</v>
      </c>
      <c r="E132" s="51">
        <v>529339661.39</v>
      </c>
      <c r="F132" s="51">
        <v>170615331.47</v>
      </c>
      <c r="G132" s="51">
        <v>91042447.28</v>
      </c>
      <c r="H132" s="51">
        <v>522143888.77</v>
      </c>
      <c r="I132" s="51">
        <f t="shared" si="6"/>
        <v>2976814282.89</v>
      </c>
    </row>
    <row r="133" spans="1:9" s="6" customFormat="1" ht="25.5">
      <c r="A133" s="89" t="s">
        <v>134</v>
      </c>
      <c r="B133" s="16"/>
      <c r="C133" s="100"/>
      <c r="D133" s="100"/>
      <c r="E133" s="100"/>
      <c r="F133" s="100"/>
      <c r="G133" s="100"/>
      <c r="H133" s="101">
        <v>150000000</v>
      </c>
      <c r="I133" s="51">
        <f t="shared" si="6"/>
        <v>150000000</v>
      </c>
    </row>
    <row r="134" spans="1:9" s="6" customFormat="1" ht="15">
      <c r="A134" s="89" t="s">
        <v>140</v>
      </c>
      <c r="B134" s="16"/>
      <c r="C134" s="93">
        <v>150076744.2682999</v>
      </c>
      <c r="D134" s="93">
        <v>74161303.16000001</v>
      </c>
      <c r="E134" s="93">
        <v>15709360.164359987</v>
      </c>
      <c r="F134" s="99">
        <v>0</v>
      </c>
      <c r="G134" s="93">
        <v>632586640.1399994</v>
      </c>
      <c r="H134" s="93">
        <v>216913502.7017001</v>
      </c>
      <c r="I134" s="51">
        <f t="shared" si="6"/>
        <v>1089447550.4343596</v>
      </c>
    </row>
    <row r="135" spans="1:10" s="6" customFormat="1" ht="15">
      <c r="A135" s="80" t="s">
        <v>129</v>
      </c>
      <c r="B135" s="16"/>
      <c r="C135" s="102">
        <f>SUM(C129:C134)</f>
        <v>1902773295.9982998</v>
      </c>
      <c r="D135" s="102">
        <f aca="true" t="shared" si="7" ref="D135:I135">SUM(D129:D134)</f>
        <v>1021554481.9200001</v>
      </c>
      <c r="E135" s="102">
        <f t="shared" si="7"/>
        <v>545049021.5543599</v>
      </c>
      <c r="F135" s="102">
        <f t="shared" si="7"/>
        <v>170615331.47</v>
      </c>
      <c r="G135" s="102">
        <f t="shared" si="7"/>
        <v>723629087.4199994</v>
      </c>
      <c r="H135" s="102">
        <f t="shared" si="7"/>
        <v>889057391.4717001</v>
      </c>
      <c r="I135" s="102">
        <f t="shared" si="7"/>
        <v>5252678609.83436</v>
      </c>
      <c r="J135" s="75"/>
    </row>
    <row r="136" spans="1:9" s="6" customFormat="1" ht="15">
      <c r="A136" s="80" t="s">
        <v>141</v>
      </c>
      <c r="B136" s="99"/>
      <c r="C136" s="93">
        <v>0.9976489185025835</v>
      </c>
      <c r="D136" s="93">
        <v>1.5414134345340897</v>
      </c>
      <c r="E136" s="93">
        <v>0.22923294429196386</v>
      </c>
      <c r="F136" s="93">
        <v>0.5355728738015971</v>
      </c>
      <c r="G136" s="93">
        <v>0.45986898740688026</v>
      </c>
      <c r="H136" s="93">
        <v>1.3342739642029757</v>
      </c>
      <c r="I136" s="93">
        <v>1</v>
      </c>
    </row>
    <row r="137" spans="1:9" s="6" customFormat="1" ht="28.5">
      <c r="A137" s="80" t="s">
        <v>142</v>
      </c>
      <c r="B137" s="99"/>
      <c r="C137" s="93">
        <v>-4473575.089999676</v>
      </c>
      <c r="D137" s="93">
        <v>553083320.6199999</v>
      </c>
      <c r="E137" s="93">
        <v>-420105829.55999994</v>
      </c>
      <c r="F137" s="93">
        <v>-79238388.08000003</v>
      </c>
      <c r="G137" s="93">
        <v>-390854511.7299994</v>
      </c>
      <c r="H137" s="93">
        <v>341588983.8399987</v>
      </c>
      <c r="I137" s="93">
        <v>0</v>
      </c>
    </row>
    <row r="138" spans="1:9" s="6" customFormat="1" ht="15">
      <c r="A138" s="8" t="s">
        <v>143</v>
      </c>
      <c r="B138" s="99"/>
      <c r="C138" s="93">
        <v>-4473575.089999676</v>
      </c>
      <c r="D138" s="93">
        <v>548609745.5300002</v>
      </c>
      <c r="E138" s="93">
        <v>128503915.97000027</v>
      </c>
      <c r="F138" s="93">
        <v>49265527.89000024</v>
      </c>
      <c r="G138" s="93">
        <v>-341588983.8399992</v>
      </c>
      <c r="H138" s="93">
        <v>-4.76837158203125E-07</v>
      </c>
      <c r="I138" s="93"/>
    </row>
    <row r="139" s="6" customFormat="1" ht="7.15" customHeight="1"/>
    <row r="140" spans="1:5" s="6" customFormat="1" ht="18">
      <c r="A140" s="97" t="s">
        <v>144</v>
      </c>
      <c r="B140" s="97"/>
      <c r="C140" s="97"/>
      <c r="D140" s="97"/>
      <c r="E140" s="97"/>
    </row>
    <row r="141" spans="1:7" s="6" customFormat="1" ht="29.45" customHeight="1">
      <c r="A141" s="91" t="s">
        <v>145</v>
      </c>
      <c r="B141" s="147" t="s">
        <v>146</v>
      </c>
      <c r="C141" s="148"/>
      <c r="D141" s="148"/>
      <c r="E141" s="149"/>
      <c r="F141" s="45" t="s">
        <v>147</v>
      </c>
      <c r="G141" s="23" t="s">
        <v>98</v>
      </c>
    </row>
    <row r="142" spans="1:7" s="6" customFormat="1" ht="28.5">
      <c r="A142" s="80" t="s">
        <v>33</v>
      </c>
      <c r="B142" s="7" t="s">
        <v>148</v>
      </c>
      <c r="C142" s="7" t="s">
        <v>149</v>
      </c>
      <c r="D142" s="7" t="s">
        <v>150</v>
      </c>
      <c r="E142" s="7" t="s">
        <v>151</v>
      </c>
      <c r="F142" s="16"/>
      <c r="G142" s="16"/>
    </row>
    <row r="143" spans="1:7" s="6" customFormat="1" ht="28.5">
      <c r="A143" s="16" t="s">
        <v>152</v>
      </c>
      <c r="B143" s="51">
        <v>2332364858.3199997</v>
      </c>
      <c r="C143" s="16"/>
      <c r="D143" s="16"/>
      <c r="E143" s="51">
        <v>47500000</v>
      </c>
      <c r="F143" s="16"/>
      <c r="G143" s="103">
        <f>SUM(B143:F143)</f>
        <v>2379864858.3199997</v>
      </c>
    </row>
    <row r="144" spans="1:7" s="6" customFormat="1" ht="15">
      <c r="A144" s="11" t="s">
        <v>153</v>
      </c>
      <c r="B144" s="16"/>
      <c r="C144" s="16"/>
      <c r="D144" s="16"/>
      <c r="E144" s="16"/>
      <c r="F144" s="16"/>
      <c r="G144" s="103">
        <f>SUM(B144:F144)</f>
        <v>0</v>
      </c>
    </row>
    <row r="145" spans="1:7" s="6" customFormat="1" ht="15">
      <c r="A145" s="11" t="s">
        <v>154</v>
      </c>
      <c r="B145" s="51">
        <v>346800227.13999987</v>
      </c>
      <c r="C145" s="51">
        <v>183048198.74000007</v>
      </c>
      <c r="D145" s="51">
        <v>385484091.14400005</v>
      </c>
      <c r="E145" s="51">
        <v>1522574329.1500006</v>
      </c>
      <c r="F145" s="16"/>
      <c r="G145" s="103">
        <f>SUM(B145:F145)</f>
        <v>2437906846.1740007</v>
      </c>
    </row>
    <row r="146" spans="1:7" s="6" customFormat="1" ht="15">
      <c r="A146" s="11" t="s">
        <v>155</v>
      </c>
      <c r="B146" s="104"/>
      <c r="C146" s="16"/>
      <c r="D146" s="16"/>
      <c r="E146" s="51">
        <v>47500000</v>
      </c>
      <c r="F146" s="16"/>
      <c r="G146" s="103">
        <f>SUM(B146:F146)</f>
        <v>47500000</v>
      </c>
    </row>
    <row r="147" spans="1:7" s="6" customFormat="1" ht="15">
      <c r="A147" s="16" t="s">
        <v>156</v>
      </c>
      <c r="B147" s="16"/>
      <c r="C147" s="16"/>
      <c r="D147" s="16"/>
      <c r="E147" s="16"/>
      <c r="F147" s="51">
        <v>45084872.440500006</v>
      </c>
      <c r="G147" s="103">
        <f>SUM(B147:F147)</f>
        <v>45084872.440500006</v>
      </c>
    </row>
    <row r="148" spans="1:7" s="6" customFormat="1" ht="15">
      <c r="A148" s="80" t="s">
        <v>157</v>
      </c>
      <c r="B148" s="105">
        <f aca="true" t="shared" si="8" ref="B148:G148">SUM(B143:B147)</f>
        <v>2679165085.4599996</v>
      </c>
      <c r="C148" s="105">
        <f t="shared" si="8"/>
        <v>183048198.74000007</v>
      </c>
      <c r="D148" s="105">
        <f t="shared" si="8"/>
        <v>385484091.14400005</v>
      </c>
      <c r="E148" s="105">
        <f t="shared" si="8"/>
        <v>1617574329.1500006</v>
      </c>
      <c r="F148" s="105">
        <f t="shared" si="8"/>
        <v>45084872.440500006</v>
      </c>
      <c r="G148" s="105">
        <f t="shared" si="8"/>
        <v>4910356576.934501</v>
      </c>
    </row>
    <row r="149" spans="1:7" s="6" customFormat="1" ht="15">
      <c r="A149" s="150" t="s">
        <v>158</v>
      </c>
      <c r="B149" s="150"/>
      <c r="C149" s="150"/>
      <c r="D149" s="150"/>
      <c r="E149" s="150"/>
      <c r="F149" s="150"/>
      <c r="G149" s="150"/>
    </row>
    <row r="150" spans="1:7" s="6" customFormat="1" ht="15">
      <c r="A150" s="11" t="s">
        <v>159</v>
      </c>
      <c r="B150" s="51">
        <v>1927442680.84</v>
      </c>
      <c r="C150" s="51">
        <v>629923584.78</v>
      </c>
      <c r="D150" s="51">
        <v>359377557.04999995</v>
      </c>
      <c r="E150" s="51">
        <v>612219035.0400001</v>
      </c>
      <c r="F150" s="51">
        <v>385414930.343</v>
      </c>
      <c r="G150" s="103">
        <f>SUM(B150:F150)</f>
        <v>3914377788.053</v>
      </c>
    </row>
    <row r="151" spans="1:7" s="6" customFormat="1" ht="15">
      <c r="A151" s="16" t="s">
        <v>160</v>
      </c>
      <c r="B151" s="16"/>
      <c r="C151" s="16"/>
      <c r="D151" s="16"/>
      <c r="E151" s="51">
        <v>150000000</v>
      </c>
      <c r="F151" s="51"/>
      <c r="G151" s="103">
        <f>SUM(B151:F151)</f>
        <v>150000000</v>
      </c>
    </row>
    <row r="152" spans="1:7" s="6" customFormat="1" ht="15">
      <c r="A152" s="16" t="s">
        <v>140</v>
      </c>
      <c r="B152" s="16"/>
      <c r="C152" s="16"/>
      <c r="D152" s="16"/>
      <c r="E152" s="16"/>
      <c r="F152" s="16">
        <v>845978788.881501</v>
      </c>
      <c r="G152" s="103">
        <f>SUM(B152:F152)</f>
        <v>845978788.881501</v>
      </c>
    </row>
    <row r="153" spans="1:7" s="6" customFormat="1" ht="15">
      <c r="A153" s="80" t="s">
        <v>161</v>
      </c>
      <c r="B153" s="106">
        <f aca="true" t="shared" si="9" ref="B153:G153">SUM(B150:B152)</f>
        <v>1927442680.84</v>
      </c>
      <c r="C153" s="106">
        <f t="shared" si="9"/>
        <v>629923584.78</v>
      </c>
      <c r="D153" s="106">
        <f t="shared" si="9"/>
        <v>359377557.04999995</v>
      </c>
      <c r="E153" s="106">
        <f t="shared" si="9"/>
        <v>762219035.0400001</v>
      </c>
      <c r="F153" s="106">
        <f t="shared" si="9"/>
        <v>1231393719.224501</v>
      </c>
      <c r="G153" s="55">
        <f t="shared" si="9"/>
        <v>4910356576.934501</v>
      </c>
    </row>
    <row r="154" spans="1:7" s="6" customFormat="1" ht="28.5">
      <c r="A154" s="80" t="s">
        <v>162</v>
      </c>
      <c r="B154" s="106">
        <f aca="true" t="shared" si="10" ref="B154:G154">B148-B153</f>
        <v>751722404.6199996</v>
      </c>
      <c r="C154" s="106">
        <f t="shared" si="10"/>
        <v>-446875386.0399999</v>
      </c>
      <c r="D154" s="106">
        <f t="shared" si="10"/>
        <v>26106534.0940001</v>
      </c>
      <c r="E154" s="106">
        <f t="shared" si="10"/>
        <v>855355294.1100005</v>
      </c>
      <c r="F154" s="106">
        <f t="shared" si="10"/>
        <v>-1186308846.7840009</v>
      </c>
      <c r="G154" s="106">
        <f t="shared" si="10"/>
        <v>0</v>
      </c>
    </row>
    <row r="155" s="6" customFormat="1" ht="15"/>
    <row r="156" spans="1:4" s="6" customFormat="1" ht="18">
      <c r="A156" s="97" t="s">
        <v>163</v>
      </c>
      <c r="B156" s="97"/>
      <c r="C156" s="97"/>
      <c r="D156" s="97"/>
    </row>
    <row r="157" spans="1:4" s="6" customFormat="1" ht="15">
      <c r="A157" s="16"/>
      <c r="B157" s="16"/>
      <c r="C157" s="107" t="s">
        <v>2</v>
      </c>
      <c r="D157" s="107" t="s">
        <v>35</v>
      </c>
    </row>
    <row r="158" spans="1:4" s="6" customFormat="1" ht="15">
      <c r="A158" s="108">
        <v>1</v>
      </c>
      <c r="B158" s="80" t="s">
        <v>164</v>
      </c>
      <c r="C158" s="109">
        <f>C159+C160+C161</f>
        <v>187552906.59100002</v>
      </c>
      <c r="D158" s="109">
        <f>D159+D160+D161</f>
        <v>179623158.88999984</v>
      </c>
    </row>
    <row r="159" spans="1:4" s="6" customFormat="1" ht="15">
      <c r="A159" s="110" t="s">
        <v>165</v>
      </c>
      <c r="B159" s="111" t="s">
        <v>166</v>
      </c>
      <c r="C159" s="17">
        <v>14341730.880000003</v>
      </c>
      <c r="D159" s="17">
        <v>53761498.15</v>
      </c>
    </row>
    <row r="160" spans="1:4" s="6" customFormat="1" ht="15">
      <c r="A160" s="110" t="s">
        <v>167</v>
      </c>
      <c r="B160" s="111" t="s">
        <v>168</v>
      </c>
      <c r="C160" s="17">
        <v>3451424.95</v>
      </c>
      <c r="D160" s="17">
        <v>48034973.24999984</v>
      </c>
    </row>
    <row r="161" spans="1:4" s="6" customFormat="1" ht="15">
      <c r="A161" s="110" t="s">
        <v>76</v>
      </c>
      <c r="B161" s="111" t="s">
        <v>169</v>
      </c>
      <c r="C161" s="17">
        <v>169759750.761</v>
      </c>
      <c r="D161" s="17">
        <v>77826687.49</v>
      </c>
    </row>
    <row r="162" spans="1:4" s="6" customFormat="1" ht="15">
      <c r="A162" s="108">
        <v>2</v>
      </c>
      <c r="B162" s="80" t="s">
        <v>170</v>
      </c>
      <c r="C162" s="109">
        <f>C163+C164+C165</f>
        <v>144321977.39350006</v>
      </c>
      <c r="D162" s="109">
        <f>D163+D164+D165</f>
        <v>109156403.06949994</v>
      </c>
    </row>
    <row r="163" spans="1:4" s="6" customFormat="1" ht="15">
      <c r="A163" s="110" t="s">
        <v>165</v>
      </c>
      <c r="B163" s="111" t="s">
        <v>166</v>
      </c>
      <c r="C163" s="17">
        <v>2079397.368</v>
      </c>
      <c r="D163" s="17">
        <v>10148494.825000001</v>
      </c>
    </row>
    <row r="164" spans="1:4" s="6" customFormat="1" ht="15">
      <c r="A164" s="110" t="s">
        <v>171</v>
      </c>
      <c r="B164" s="111" t="s">
        <v>168</v>
      </c>
      <c r="C164" s="17">
        <v>1343433.3250000002</v>
      </c>
      <c r="D164" s="17">
        <v>22061078.219999917</v>
      </c>
    </row>
    <row r="165" spans="1:5" s="6" customFormat="1" ht="15">
      <c r="A165" s="110" t="s">
        <v>76</v>
      </c>
      <c r="B165" s="111" t="s">
        <v>169</v>
      </c>
      <c r="C165" s="17">
        <v>140899146.70050007</v>
      </c>
      <c r="D165" s="17">
        <v>76946830.02450001</v>
      </c>
      <c r="E165" s="112"/>
    </row>
    <row r="166" spans="1:5" s="6" customFormat="1" ht="15">
      <c r="A166" s="108">
        <v>3</v>
      </c>
      <c r="B166" s="80" t="s">
        <v>172</v>
      </c>
      <c r="C166" s="109">
        <f>C167+C168+C169</f>
        <v>19585707.821000002</v>
      </c>
      <c r="D166" s="109">
        <f>D167+D168+D169</f>
        <v>17250829.16999999</v>
      </c>
      <c r="E166" s="112"/>
    </row>
    <row r="167" spans="1:5" s="6" customFormat="1" ht="15">
      <c r="A167" s="110" t="s">
        <v>165</v>
      </c>
      <c r="B167" s="111" t="s">
        <v>166</v>
      </c>
      <c r="C167" s="17">
        <v>3944744.04</v>
      </c>
      <c r="D167" s="17">
        <v>5331787.559999998</v>
      </c>
      <c r="E167" s="58"/>
    </row>
    <row r="168" spans="1:5" s="6" customFormat="1" ht="15">
      <c r="A168" s="110" t="s">
        <v>167</v>
      </c>
      <c r="B168" s="111" t="s">
        <v>168</v>
      </c>
      <c r="C168" s="17">
        <v>764558.3</v>
      </c>
      <c r="D168" s="43">
        <v>5326994.699999992</v>
      </c>
      <c r="E168" s="58"/>
    </row>
    <row r="169" spans="1:4" s="6" customFormat="1" ht="15">
      <c r="A169" s="110" t="s">
        <v>76</v>
      </c>
      <c r="B169" s="111" t="s">
        <v>169</v>
      </c>
      <c r="C169" s="17">
        <v>14876405.481</v>
      </c>
      <c r="D169" s="43">
        <v>6592046.91</v>
      </c>
    </row>
    <row r="170" spans="1:4" s="6" customFormat="1" ht="15">
      <c r="A170" s="108">
        <v>4</v>
      </c>
      <c r="B170" s="80" t="s">
        <v>173</v>
      </c>
      <c r="C170" s="109">
        <f>C171+C172+C173</f>
        <v>23645221.376499936</v>
      </c>
      <c r="D170" s="109">
        <f>D171+D172+D173</f>
        <v>53215926.650499925</v>
      </c>
    </row>
    <row r="171" spans="1:5" s="6" customFormat="1" ht="15">
      <c r="A171" s="110" t="s">
        <v>165</v>
      </c>
      <c r="B171" s="111" t="s">
        <v>166</v>
      </c>
      <c r="C171" s="17">
        <f aca="true" t="shared" si="11" ref="C171:D173">C159-C163-C167</f>
        <v>8317589.472000002</v>
      </c>
      <c r="D171" s="17">
        <f t="shared" si="11"/>
        <v>38281215.765</v>
      </c>
      <c r="E171" s="112"/>
    </row>
    <row r="172" spans="1:6" s="6" customFormat="1" ht="15">
      <c r="A172" s="110" t="s">
        <v>167</v>
      </c>
      <c r="B172" s="111" t="s">
        <v>168</v>
      </c>
      <c r="C172" s="17">
        <f t="shared" si="11"/>
        <v>1343433.325</v>
      </c>
      <c r="D172" s="17">
        <f t="shared" si="11"/>
        <v>20646900.329999935</v>
      </c>
      <c r="F172" s="112"/>
    </row>
    <row r="173" spans="1:4" s="6" customFormat="1" ht="18.75" customHeight="1">
      <c r="A173" s="110" t="s">
        <v>76</v>
      </c>
      <c r="B173" s="111" t="s">
        <v>169</v>
      </c>
      <c r="C173" s="17">
        <f t="shared" si="11"/>
        <v>13984198.579499936</v>
      </c>
      <c r="D173" s="113">
        <f t="shared" si="11"/>
        <v>-5712189.444500018</v>
      </c>
    </row>
    <row r="174" spans="1:5" s="6" customFormat="1" ht="28.5">
      <c r="A174" s="108">
        <v>5</v>
      </c>
      <c r="B174" s="80" t="s">
        <v>174</v>
      </c>
      <c r="C174" s="94">
        <f>C158/C98*100</f>
        <v>7.693194138461097</v>
      </c>
      <c r="D174" s="94">
        <f>D158/D98*100</f>
        <v>7.421078615968137</v>
      </c>
      <c r="E174" s="112"/>
    </row>
    <row r="175" spans="1:4" s="6" customFormat="1" ht="15">
      <c r="A175" s="108">
        <v>6</v>
      </c>
      <c r="B175" s="80" t="s">
        <v>175</v>
      </c>
      <c r="C175" s="94">
        <v>1.0398078320975546</v>
      </c>
      <c r="D175" s="94">
        <v>2.319748925368788</v>
      </c>
    </row>
    <row r="176" spans="1:6" s="6" customFormat="1" ht="15">
      <c r="A176" s="108">
        <v>7</v>
      </c>
      <c r="B176" s="80" t="s">
        <v>176</v>
      </c>
      <c r="C176" s="109">
        <f>C177+C178</f>
        <v>23571854.43</v>
      </c>
      <c r="D176" s="109">
        <f>D177+D178</f>
        <v>23669512.0288</v>
      </c>
      <c r="E176" s="114"/>
      <c r="F176" s="75"/>
    </row>
    <row r="177" spans="1:4" s="6" customFormat="1" ht="15">
      <c r="A177" s="110" t="s">
        <v>165</v>
      </c>
      <c r="B177" s="111" t="s">
        <v>177</v>
      </c>
      <c r="C177" s="17">
        <f>19023948.42+28901+E176</f>
        <v>19052849.42</v>
      </c>
      <c r="D177" s="43">
        <v>19029217.8325</v>
      </c>
    </row>
    <row r="178" spans="1:4" s="6" customFormat="1" ht="15">
      <c r="A178" s="110" t="s">
        <v>167</v>
      </c>
      <c r="B178" s="111" t="s">
        <v>178</v>
      </c>
      <c r="C178" s="17">
        <v>4519005.01</v>
      </c>
      <c r="D178" s="17">
        <f>4594574.1963+45720</f>
        <v>4640294.1963</v>
      </c>
    </row>
    <row r="179" spans="1:4" s="6" customFormat="1" ht="10.9" customHeight="1">
      <c r="A179" s="115"/>
      <c r="B179" s="116"/>
      <c r="C179" s="117"/>
      <c r="D179" s="117"/>
    </row>
    <row r="180" spans="1:4" s="6" customFormat="1" ht="18">
      <c r="A180" s="97" t="s">
        <v>179</v>
      </c>
      <c r="B180" s="97"/>
      <c r="C180" s="97"/>
      <c r="D180" s="117"/>
    </row>
    <row r="181" spans="1:4" s="6" customFormat="1" ht="15">
      <c r="A181" s="23" t="s">
        <v>180</v>
      </c>
      <c r="B181" s="23" t="s">
        <v>181</v>
      </c>
      <c r="C181" s="118" t="s">
        <v>70</v>
      </c>
      <c r="D181" s="118" t="s">
        <v>71</v>
      </c>
    </row>
    <row r="182" spans="1:4" s="6" customFormat="1" ht="30" customHeight="1">
      <c r="A182" s="88">
        <v>1</v>
      </c>
      <c r="B182" s="8" t="s">
        <v>182</v>
      </c>
      <c r="C182" s="8"/>
      <c r="D182" s="8"/>
    </row>
    <row r="183" spans="1:4" s="6" customFormat="1" ht="15">
      <c r="A183" s="108" t="s">
        <v>165</v>
      </c>
      <c r="B183" s="11" t="s">
        <v>183</v>
      </c>
      <c r="C183" s="11"/>
      <c r="D183" s="11"/>
    </row>
    <row r="184" spans="1:4" s="6" customFormat="1" ht="15">
      <c r="A184" s="108" t="s">
        <v>167</v>
      </c>
      <c r="B184" s="11" t="s">
        <v>184</v>
      </c>
      <c r="C184" s="11"/>
      <c r="D184" s="11"/>
    </row>
    <row r="185" spans="1:4" s="6" customFormat="1" ht="15">
      <c r="A185" s="108" t="s">
        <v>76</v>
      </c>
      <c r="B185" s="11" t="s">
        <v>185</v>
      </c>
      <c r="C185" s="13">
        <v>40000000</v>
      </c>
      <c r="D185" s="13">
        <v>40000000</v>
      </c>
    </row>
    <row r="186" spans="1:4" s="6" customFormat="1" ht="15">
      <c r="A186" s="108" t="s">
        <v>186</v>
      </c>
      <c r="B186" s="11" t="s">
        <v>187</v>
      </c>
      <c r="C186" s="11"/>
      <c r="D186" s="11"/>
    </row>
    <row r="187" spans="1:4" s="6" customFormat="1" ht="15">
      <c r="A187" s="26"/>
      <c r="B187" s="119" t="s">
        <v>188</v>
      </c>
      <c r="C187" s="11"/>
      <c r="D187" s="11"/>
    </row>
    <row r="188" spans="1:4" s="6" customFormat="1" ht="15">
      <c r="A188" s="87">
        <v>2</v>
      </c>
      <c r="B188" s="8" t="s">
        <v>189</v>
      </c>
      <c r="C188" s="11"/>
      <c r="D188" s="11"/>
    </row>
    <row r="189" spans="1:4" s="6" customFormat="1" ht="15">
      <c r="A189" s="108" t="s">
        <v>190</v>
      </c>
      <c r="B189" s="11" t="s">
        <v>105</v>
      </c>
      <c r="C189" s="11"/>
      <c r="D189" s="11"/>
    </row>
    <row r="190" spans="1:4" s="6" customFormat="1" ht="15">
      <c r="A190" s="108" t="s">
        <v>80</v>
      </c>
      <c r="B190" s="11" t="s">
        <v>107</v>
      </c>
      <c r="C190" s="11"/>
      <c r="D190" s="11"/>
    </row>
    <row r="191" spans="1:4" s="6" customFormat="1" ht="15">
      <c r="A191" s="108" t="s">
        <v>191</v>
      </c>
      <c r="B191" s="11" t="s">
        <v>110</v>
      </c>
      <c r="C191" s="11"/>
      <c r="D191" s="11"/>
    </row>
    <row r="192" spans="1:4" s="6" customFormat="1" ht="29.25">
      <c r="A192" s="108" t="s">
        <v>192</v>
      </c>
      <c r="B192" s="11" t="s">
        <v>112</v>
      </c>
      <c r="C192" s="13">
        <v>7750000</v>
      </c>
      <c r="D192" s="13">
        <v>7500000</v>
      </c>
    </row>
    <row r="193" spans="1:4" s="6" customFormat="1" ht="15">
      <c r="A193" s="120" t="s">
        <v>193</v>
      </c>
      <c r="B193" s="121"/>
      <c r="C193" s="121"/>
      <c r="D193" s="122"/>
    </row>
    <row r="194" spans="1:4" s="6" customFormat="1" ht="15">
      <c r="A194" s="108" t="s">
        <v>84</v>
      </c>
      <c r="B194" s="11" t="s">
        <v>170</v>
      </c>
      <c r="C194" s="11"/>
      <c r="D194" s="11"/>
    </row>
    <row r="195" spans="1:4" s="6" customFormat="1" ht="15">
      <c r="A195" s="87">
        <v>3</v>
      </c>
      <c r="B195" s="8" t="s">
        <v>194</v>
      </c>
      <c r="C195" s="123"/>
      <c r="D195" s="11"/>
    </row>
    <row r="196" spans="1:4" s="6" customFormat="1" ht="15">
      <c r="A196" s="108" t="s">
        <v>86</v>
      </c>
      <c r="B196" s="11" t="s">
        <v>195</v>
      </c>
      <c r="C196" s="13">
        <v>88644640.52</v>
      </c>
      <c r="D196" s="13">
        <v>80926278.54000002</v>
      </c>
    </row>
    <row r="197" spans="1:5" s="6" customFormat="1" ht="15">
      <c r="A197" s="120" t="s">
        <v>193</v>
      </c>
      <c r="B197" s="121"/>
      <c r="C197" s="121"/>
      <c r="D197" s="122"/>
      <c r="E197" s="124"/>
    </row>
    <row r="198" spans="1:4" s="6" customFormat="1" ht="15">
      <c r="A198" s="108" t="s">
        <v>196</v>
      </c>
      <c r="B198" s="11" t="s">
        <v>197</v>
      </c>
      <c r="C198" s="13">
        <v>64522294.36</v>
      </c>
      <c r="D198" s="13">
        <v>52013806.4405</v>
      </c>
    </row>
    <row r="199" spans="1:4" s="6" customFormat="1" ht="29.25">
      <c r="A199" s="108" t="s">
        <v>90</v>
      </c>
      <c r="B199" s="11" t="s">
        <v>198</v>
      </c>
      <c r="C199" s="13">
        <f>C196-C198</f>
        <v>24122346.159999996</v>
      </c>
      <c r="D199" s="13">
        <f>D196-D198</f>
        <v>28912472.099500023</v>
      </c>
    </row>
    <row r="200" s="6" customFormat="1" ht="10.15" customHeight="1"/>
    <row r="201" spans="1:9" s="6" customFormat="1" ht="14.45" customHeight="1">
      <c r="A201" s="97" t="s">
        <v>199</v>
      </c>
      <c r="B201" s="97"/>
      <c r="C201" s="97"/>
      <c r="D201" s="97"/>
      <c r="E201" s="97"/>
      <c r="F201" s="97"/>
      <c r="G201" s="97"/>
      <c r="H201" s="97"/>
      <c r="I201" s="97"/>
    </row>
    <row r="202" spans="1:9" s="6" customFormat="1" ht="14.45" customHeight="1">
      <c r="A202" s="151" t="s">
        <v>200</v>
      </c>
      <c r="B202" s="154" t="s">
        <v>201</v>
      </c>
      <c r="C202" s="155"/>
      <c r="D202" s="156"/>
      <c r="E202" s="157" t="s">
        <v>202</v>
      </c>
      <c r="F202" s="158"/>
      <c r="G202" s="159"/>
      <c r="H202" s="162" t="s">
        <v>203</v>
      </c>
      <c r="I202" s="163"/>
    </row>
    <row r="203" spans="1:9" s="6" customFormat="1" ht="26.25">
      <c r="A203" s="152"/>
      <c r="B203" s="98" t="s">
        <v>204</v>
      </c>
      <c r="C203" s="125" t="s">
        <v>205</v>
      </c>
      <c r="D203" s="125" t="s">
        <v>206</v>
      </c>
      <c r="E203" s="87" t="s">
        <v>204</v>
      </c>
      <c r="F203" s="125" t="s">
        <v>207</v>
      </c>
      <c r="G203" s="125" t="s">
        <v>208</v>
      </c>
      <c r="H203" s="125" t="s">
        <v>209</v>
      </c>
      <c r="I203" s="125" t="s">
        <v>210</v>
      </c>
    </row>
    <row r="204" spans="1:9" s="6" customFormat="1" ht="15">
      <c r="A204" s="153"/>
      <c r="B204" s="87">
        <v>1</v>
      </c>
      <c r="C204" s="87">
        <v>2</v>
      </c>
      <c r="D204" s="87" t="s">
        <v>211</v>
      </c>
      <c r="E204" s="87">
        <v>4</v>
      </c>
      <c r="F204" s="87">
        <v>5</v>
      </c>
      <c r="G204" s="91" t="s">
        <v>212</v>
      </c>
      <c r="H204" s="87" t="s">
        <v>213</v>
      </c>
      <c r="I204" s="87">
        <v>8</v>
      </c>
    </row>
    <row r="205" spans="1:9" s="6" customFormat="1" ht="15">
      <c r="A205" s="126" t="s">
        <v>214</v>
      </c>
      <c r="B205" s="12"/>
      <c r="C205" s="12"/>
      <c r="D205" s="12"/>
      <c r="E205" s="127">
        <v>2895717.48</v>
      </c>
      <c r="F205" s="12"/>
      <c r="G205" s="128">
        <f aca="true" t="shared" si="12" ref="G205:G211">E205-F205</f>
        <v>2895717.48</v>
      </c>
      <c r="H205" s="128">
        <f aca="true" t="shared" si="13" ref="H205:H211">D205+G205</f>
        <v>2895717.48</v>
      </c>
      <c r="I205" s="12"/>
    </row>
    <row r="206" spans="1:9" s="6" customFormat="1" ht="15">
      <c r="A206" s="67" t="s">
        <v>215</v>
      </c>
      <c r="B206" s="85"/>
      <c r="C206" s="85"/>
      <c r="D206" s="85"/>
      <c r="E206" s="129">
        <v>68536.13</v>
      </c>
      <c r="F206" s="11"/>
      <c r="G206" s="130">
        <f t="shared" si="12"/>
        <v>68536.13</v>
      </c>
      <c r="H206" s="130">
        <f t="shared" si="13"/>
        <v>68536.13</v>
      </c>
      <c r="I206" s="26"/>
    </row>
    <row r="207" spans="1:9" s="6" customFormat="1" ht="15">
      <c r="A207" s="67" t="s">
        <v>216</v>
      </c>
      <c r="B207" s="11"/>
      <c r="C207" s="11"/>
      <c r="D207" s="11"/>
      <c r="E207" s="129">
        <v>153027.75</v>
      </c>
      <c r="F207" s="11"/>
      <c r="G207" s="130">
        <f t="shared" si="12"/>
        <v>153027.75</v>
      </c>
      <c r="H207" s="130">
        <f t="shared" si="13"/>
        <v>153027.75</v>
      </c>
      <c r="I207" s="26"/>
    </row>
    <row r="208" spans="1:9" s="6" customFormat="1" ht="15">
      <c r="A208" s="67" t="s">
        <v>217</v>
      </c>
      <c r="B208" s="85"/>
      <c r="C208" s="11"/>
      <c r="D208" s="85"/>
      <c r="E208" s="129">
        <v>14347.5</v>
      </c>
      <c r="F208" s="11"/>
      <c r="G208" s="130">
        <f t="shared" si="12"/>
        <v>14347.5</v>
      </c>
      <c r="H208" s="130">
        <f t="shared" si="13"/>
        <v>14347.5</v>
      </c>
      <c r="I208" s="26"/>
    </row>
    <row r="209" spans="1:9" s="6" customFormat="1" ht="15">
      <c r="A209" s="67" t="s">
        <v>218</v>
      </c>
      <c r="B209" s="11"/>
      <c r="C209" s="11"/>
      <c r="D209" s="11"/>
      <c r="E209" s="129">
        <v>8550</v>
      </c>
      <c r="F209" s="11"/>
      <c r="G209" s="130">
        <f t="shared" si="12"/>
        <v>8550</v>
      </c>
      <c r="H209" s="130">
        <f t="shared" si="13"/>
        <v>8550</v>
      </c>
      <c r="I209" s="26"/>
    </row>
    <row r="210" spans="1:9" s="6" customFormat="1" ht="15">
      <c r="A210" s="67" t="s">
        <v>219</v>
      </c>
      <c r="B210" s="11"/>
      <c r="C210" s="11"/>
      <c r="D210" s="11"/>
      <c r="E210" s="129">
        <v>8847</v>
      </c>
      <c r="F210" s="11"/>
      <c r="G210" s="130">
        <f t="shared" si="12"/>
        <v>8847</v>
      </c>
      <c r="H210" s="130">
        <f t="shared" si="13"/>
        <v>8847</v>
      </c>
      <c r="I210" s="26"/>
    </row>
    <row r="211" spans="1:9" s="6" customFormat="1" ht="15">
      <c r="A211" s="67" t="s">
        <v>220</v>
      </c>
      <c r="B211" s="11"/>
      <c r="C211" s="11"/>
      <c r="D211" s="11"/>
      <c r="E211" s="129">
        <v>34131</v>
      </c>
      <c r="F211" s="11"/>
      <c r="G211" s="130">
        <f t="shared" si="12"/>
        <v>34131</v>
      </c>
      <c r="H211" s="130">
        <f t="shared" si="13"/>
        <v>34131</v>
      </c>
      <c r="I211" s="26"/>
    </row>
    <row r="212" s="6" customFormat="1" ht="9" customHeight="1"/>
    <row r="213" spans="1:4" s="6" customFormat="1" ht="18">
      <c r="A213" s="97" t="s">
        <v>221</v>
      </c>
      <c r="B213" s="97"/>
      <c r="C213" s="97"/>
      <c r="D213" s="97"/>
    </row>
    <row r="214" spans="1:7" s="6" customFormat="1" ht="15">
      <c r="A214" s="164"/>
      <c r="B214" s="145" t="s">
        <v>222</v>
      </c>
      <c r="C214" s="145"/>
      <c r="D214" s="145" t="s">
        <v>223</v>
      </c>
      <c r="E214" s="145"/>
      <c r="F214" s="145" t="s">
        <v>224</v>
      </c>
      <c r="G214" s="145"/>
    </row>
    <row r="215" spans="1:7" s="6" customFormat="1" ht="15">
      <c r="A215" s="164"/>
      <c r="B215" s="7" t="s">
        <v>70</v>
      </c>
      <c r="C215" s="7" t="s">
        <v>71</v>
      </c>
      <c r="D215" s="7" t="s">
        <v>70</v>
      </c>
      <c r="E215" s="7" t="s">
        <v>71</v>
      </c>
      <c r="F215" s="7" t="s">
        <v>70</v>
      </c>
      <c r="G215" s="7" t="s">
        <v>71</v>
      </c>
    </row>
    <row r="216" spans="1:7" s="6" customFormat="1" ht="30.6" customHeight="1">
      <c r="A216" s="16" t="s">
        <v>225</v>
      </c>
      <c r="B216" s="36">
        <v>305592770.22</v>
      </c>
      <c r="C216" s="51">
        <v>530890059.72</v>
      </c>
      <c r="D216" s="36">
        <v>50541721.96</v>
      </c>
      <c r="E216" s="51">
        <v>42073725.24</v>
      </c>
      <c r="F216" s="36">
        <v>24707799.91</v>
      </c>
      <c r="G216" s="51">
        <v>19956430.700000003</v>
      </c>
    </row>
    <row r="217" spans="1:7" s="6" customFormat="1" ht="31.15" customHeight="1">
      <c r="A217" s="16" t="s">
        <v>226</v>
      </c>
      <c r="B217" s="36">
        <v>1342159756.95</v>
      </c>
      <c r="C217" s="51">
        <v>1322004088.51</v>
      </c>
      <c r="D217" s="27">
        <v>0</v>
      </c>
      <c r="E217" s="27">
        <v>0</v>
      </c>
      <c r="F217" s="27">
        <v>0</v>
      </c>
      <c r="G217" s="27">
        <v>0</v>
      </c>
    </row>
    <row r="218" spans="1:7" s="6" customFormat="1" ht="15">
      <c r="A218" s="16" t="s">
        <v>160</v>
      </c>
      <c r="B218" s="16"/>
      <c r="C218" s="16"/>
      <c r="D218" s="16"/>
      <c r="E218" s="16"/>
      <c r="F218" s="16"/>
      <c r="G218" s="16"/>
    </row>
    <row r="219" s="6" customFormat="1" ht="9.6" customHeight="1"/>
    <row r="220" spans="1:3" s="6" customFormat="1" ht="18">
      <c r="A220" s="97" t="s">
        <v>227</v>
      </c>
      <c r="B220" s="97"/>
      <c r="C220" s="97"/>
    </row>
    <row r="221" spans="1:4" s="6" customFormat="1" ht="15">
      <c r="A221" s="34" t="s">
        <v>1</v>
      </c>
      <c r="B221" s="8" t="s">
        <v>228</v>
      </c>
      <c r="C221" s="8" t="s">
        <v>2</v>
      </c>
      <c r="D221" s="8" t="s">
        <v>35</v>
      </c>
    </row>
    <row r="222" spans="1:4" s="6" customFormat="1" ht="15">
      <c r="A222" s="108">
        <v>1</v>
      </c>
      <c r="B222" s="11" t="s">
        <v>229</v>
      </c>
      <c r="C222" s="17">
        <v>2437906846.17</v>
      </c>
      <c r="D222" s="131">
        <v>2420445439.0699997</v>
      </c>
    </row>
    <row r="223" spans="1:4" s="6" customFormat="1" ht="29.25">
      <c r="A223" s="10" t="s">
        <v>50</v>
      </c>
      <c r="B223" s="132" t="s">
        <v>230</v>
      </c>
      <c r="C223" s="17">
        <v>2278540082.98</v>
      </c>
      <c r="D223" s="103">
        <v>2299861443.68</v>
      </c>
    </row>
    <row r="224" spans="1:4" s="6" customFormat="1" ht="29.25">
      <c r="A224" s="10" t="s">
        <v>52</v>
      </c>
      <c r="B224" s="11" t="s">
        <v>231</v>
      </c>
      <c r="C224" s="17">
        <v>159366763.19</v>
      </c>
      <c r="D224" s="42">
        <v>120583995.39000002</v>
      </c>
    </row>
    <row r="225" spans="1:4" s="6" customFormat="1" ht="15">
      <c r="A225" s="10" t="s">
        <v>104</v>
      </c>
      <c r="B225" s="11" t="s">
        <v>232</v>
      </c>
      <c r="C225" s="11"/>
      <c r="D225" s="11"/>
    </row>
    <row r="226" spans="1:4" s="6" customFormat="1" ht="15">
      <c r="A226" s="108">
        <v>2</v>
      </c>
      <c r="B226" s="11" t="s">
        <v>233</v>
      </c>
      <c r="C226" s="11"/>
      <c r="D226" s="11"/>
    </row>
    <row r="227" spans="1:4" s="6" customFormat="1" ht="15">
      <c r="A227" s="108">
        <v>3</v>
      </c>
      <c r="B227" s="8" t="s">
        <v>234</v>
      </c>
      <c r="C227" s="133">
        <f>C223+C224</f>
        <v>2437906846.17</v>
      </c>
      <c r="D227" s="133">
        <f>D223+D224</f>
        <v>2420445439.0699997</v>
      </c>
    </row>
    <row r="228" s="6" customFormat="1" ht="10.15" customHeight="1"/>
    <row r="229" spans="1:2" s="6" customFormat="1" ht="18">
      <c r="A229" s="97" t="s">
        <v>235</v>
      </c>
      <c r="B229" s="97"/>
    </row>
    <row r="230" spans="1:4" s="6" customFormat="1" ht="15">
      <c r="A230" s="23" t="s">
        <v>236</v>
      </c>
      <c r="B230" s="45" t="s">
        <v>237</v>
      </c>
      <c r="C230" s="23" t="s">
        <v>2</v>
      </c>
      <c r="D230" s="23" t="s">
        <v>35</v>
      </c>
    </row>
    <row r="231" spans="1:4" s="6" customFormat="1" ht="28.5">
      <c r="A231" s="108">
        <v>1</v>
      </c>
      <c r="B231" s="16" t="s">
        <v>238</v>
      </c>
      <c r="C231" s="134">
        <v>7.720852408403929</v>
      </c>
      <c r="D231" s="134">
        <v>7.4382312003754985</v>
      </c>
    </row>
    <row r="232" spans="1:4" s="6" customFormat="1" ht="28.5">
      <c r="A232" s="108">
        <v>2</v>
      </c>
      <c r="B232" s="16" t="s">
        <v>239</v>
      </c>
      <c r="C232" s="135">
        <v>0.41708103857613754</v>
      </c>
      <c r="D232" s="135">
        <v>0.3547186079159935</v>
      </c>
    </row>
    <row r="233" spans="1:5" s="6" customFormat="1" ht="28.5">
      <c r="A233" s="108">
        <v>3</v>
      </c>
      <c r="B233" s="16" t="s">
        <v>240</v>
      </c>
      <c r="C233" s="136">
        <v>1.1266756975142904</v>
      </c>
      <c r="D233" s="136">
        <v>1.2167726461025548</v>
      </c>
      <c r="E233" s="58"/>
    </row>
    <row r="234" spans="1:4" s="6" customFormat="1" ht="15">
      <c r="A234" s="108">
        <v>4</v>
      </c>
      <c r="B234" s="16" t="s">
        <v>241</v>
      </c>
      <c r="C234" s="136">
        <v>0.7886729882600036</v>
      </c>
      <c r="D234" s="136">
        <v>0.8370740126212074</v>
      </c>
    </row>
    <row r="235" spans="1:4" s="6" customFormat="1" ht="28.5">
      <c r="A235" s="108">
        <v>5</v>
      </c>
      <c r="B235" s="16" t="s">
        <v>242</v>
      </c>
      <c r="C235" s="137">
        <v>40719773.29632693</v>
      </c>
      <c r="D235" s="137">
        <v>41241516.01583333</v>
      </c>
    </row>
    <row r="236" spans="1:4" s="6" customFormat="1" ht="15">
      <c r="A236" s="108">
        <v>6</v>
      </c>
      <c r="B236" s="16" t="s">
        <v>243</v>
      </c>
      <c r="C236" s="137">
        <v>235604.5140825381</v>
      </c>
      <c r="D236" s="137">
        <v>230922.93305666687</v>
      </c>
    </row>
    <row r="237" s="6" customFormat="1" ht="9" customHeight="1"/>
    <row r="238" spans="1:6" s="6" customFormat="1" ht="14.45" customHeight="1">
      <c r="A238" s="97" t="s">
        <v>244</v>
      </c>
      <c r="B238" s="97"/>
      <c r="C238" s="97"/>
      <c r="D238" s="97"/>
      <c r="E238" s="97"/>
      <c r="F238" s="97"/>
    </row>
    <row r="239" spans="1:6" s="6" customFormat="1" ht="33.6" customHeight="1">
      <c r="A239" s="138" t="s">
        <v>245</v>
      </c>
      <c r="B239" s="165" t="s">
        <v>246</v>
      </c>
      <c r="C239" s="165"/>
      <c r="D239" s="139" t="s">
        <v>247</v>
      </c>
      <c r="E239" s="165" t="s">
        <v>248</v>
      </c>
      <c r="F239" s="165"/>
    </row>
    <row r="240" spans="1:6" s="6" customFormat="1" ht="28.5">
      <c r="A240" s="16"/>
      <c r="B240" s="140" t="s">
        <v>249</v>
      </c>
      <c r="C240" s="140" t="s">
        <v>250</v>
      </c>
      <c r="D240" s="16"/>
      <c r="E240" s="140" t="s">
        <v>249</v>
      </c>
      <c r="F240" s="140" t="s">
        <v>250</v>
      </c>
    </row>
    <row r="241" spans="1:6" s="6" customFormat="1" ht="15">
      <c r="A241" s="16"/>
      <c r="B241" s="16"/>
      <c r="C241" s="16"/>
      <c r="D241" s="16"/>
      <c r="E241" s="16"/>
      <c r="F241" s="16"/>
    </row>
    <row r="242" spans="1:6" s="6" customFormat="1" ht="15">
      <c r="A242" s="16"/>
      <c r="B242" s="16"/>
      <c r="C242" s="16"/>
      <c r="D242" s="16"/>
      <c r="E242" s="16"/>
      <c r="F242" s="16"/>
    </row>
    <row r="243" spans="1:6" s="6" customFormat="1" ht="15">
      <c r="A243" s="16"/>
      <c r="B243" s="16"/>
      <c r="C243" s="16"/>
      <c r="D243" s="16"/>
      <c r="E243" s="16"/>
      <c r="F243" s="16"/>
    </row>
    <row r="244" s="6" customFormat="1" ht="9.6" customHeight="1"/>
    <row r="245" spans="1:3" s="6" customFormat="1" ht="18">
      <c r="A245" s="97" t="s">
        <v>251</v>
      </c>
      <c r="B245" s="97"/>
      <c r="C245" s="97"/>
    </row>
    <row r="246" spans="1:4" s="6" customFormat="1" ht="15">
      <c r="A246" s="34" t="s">
        <v>1</v>
      </c>
      <c r="B246" s="8" t="s">
        <v>228</v>
      </c>
      <c r="C246" s="8" t="s">
        <v>2</v>
      </c>
      <c r="D246" s="8" t="s">
        <v>252</v>
      </c>
    </row>
    <row r="247" spans="1:4" s="6" customFormat="1" ht="28.5">
      <c r="A247" s="108">
        <v>1</v>
      </c>
      <c r="B247" s="141" t="s">
        <v>253</v>
      </c>
      <c r="C247" s="16"/>
      <c r="D247" s="16"/>
    </row>
    <row r="248" spans="1:4" s="6" customFormat="1" ht="29.25">
      <c r="A248" s="108">
        <v>2</v>
      </c>
      <c r="B248" s="132" t="s">
        <v>254</v>
      </c>
      <c r="C248" s="16"/>
      <c r="D248" s="16"/>
    </row>
    <row r="249" spans="1:4" s="6" customFormat="1" ht="28.5">
      <c r="A249" s="108">
        <v>3</v>
      </c>
      <c r="B249" s="141" t="s">
        <v>255</v>
      </c>
      <c r="C249" s="11"/>
      <c r="D249" s="11"/>
    </row>
    <row r="250" spans="1:4" s="6" customFormat="1" ht="28.5">
      <c r="A250" s="108">
        <v>4</v>
      </c>
      <c r="B250" s="141" t="s">
        <v>256</v>
      </c>
      <c r="C250" s="16"/>
      <c r="D250" s="16"/>
    </row>
    <row r="251" s="6" customFormat="1" ht="9.6" customHeight="1"/>
    <row r="252" spans="1:2" s="6" customFormat="1" ht="18">
      <c r="A252" s="97" t="s">
        <v>257</v>
      </c>
      <c r="B252" s="97"/>
    </row>
    <row r="253" spans="1:8" s="6" customFormat="1" ht="15">
      <c r="A253" s="166" t="s">
        <v>258</v>
      </c>
      <c r="B253" s="144" t="s">
        <v>259</v>
      </c>
      <c r="C253" s="160" t="s">
        <v>260</v>
      </c>
      <c r="D253" s="160" t="s">
        <v>261</v>
      </c>
      <c r="E253" s="23" t="s">
        <v>262</v>
      </c>
      <c r="F253" s="23" t="s">
        <v>263</v>
      </c>
      <c r="G253" s="160" t="s">
        <v>264</v>
      </c>
      <c r="H253" s="160" t="s">
        <v>265</v>
      </c>
    </row>
    <row r="254" spans="1:8" s="6" customFormat="1" ht="28.5">
      <c r="A254" s="166"/>
      <c r="B254" s="144"/>
      <c r="C254" s="161"/>
      <c r="D254" s="161"/>
      <c r="E254" s="10" t="s">
        <v>266</v>
      </c>
      <c r="F254" s="10" t="s">
        <v>267</v>
      </c>
      <c r="G254" s="161"/>
      <c r="H254" s="161"/>
    </row>
    <row r="255" spans="1:8" s="6" customFormat="1" ht="15">
      <c r="A255" s="108">
        <v>1</v>
      </c>
      <c r="B255" s="108">
        <v>2</v>
      </c>
      <c r="C255" s="108">
        <v>3</v>
      </c>
      <c r="D255" s="108">
        <v>4</v>
      </c>
      <c r="E255" s="108">
        <v>5</v>
      </c>
      <c r="F255" s="108" t="s">
        <v>268</v>
      </c>
      <c r="G255" s="108" t="s">
        <v>269</v>
      </c>
      <c r="H255" s="108">
        <v>8</v>
      </c>
    </row>
    <row r="256" spans="1:8" s="6" customFormat="1" ht="15">
      <c r="A256" s="108" t="s">
        <v>35</v>
      </c>
      <c r="B256" s="37">
        <v>179623158.88999984</v>
      </c>
      <c r="C256" s="142">
        <v>21315012.21999982</v>
      </c>
      <c r="D256" s="37">
        <v>25483669.34799993</v>
      </c>
      <c r="E256" s="10"/>
      <c r="F256" s="142">
        <v>12789007.331999892</v>
      </c>
      <c r="G256" s="142">
        <f>F256-E256-D256</f>
        <v>-12694662.016000038</v>
      </c>
      <c r="H256" s="10"/>
    </row>
    <row r="257" spans="1:8" s="6" customFormat="1" ht="15">
      <c r="A257" s="108" t="s">
        <v>270</v>
      </c>
      <c r="B257" s="37">
        <v>187552906.59100002</v>
      </c>
      <c r="C257" s="142">
        <v>7929747.701000184</v>
      </c>
      <c r="D257" s="42">
        <v>35165574.324000135</v>
      </c>
      <c r="E257" s="37">
        <v>2334878.6500000097</v>
      </c>
      <c r="F257" s="142">
        <v>4757848.62060011</v>
      </c>
      <c r="G257" s="142">
        <f>F257-E257-D257</f>
        <v>-32742604.353400037</v>
      </c>
      <c r="H257" s="10"/>
    </row>
    <row r="258" s="6" customFormat="1" ht="9" customHeight="1">
      <c r="C258" s="75"/>
    </row>
    <row r="259" spans="1:3" s="6" customFormat="1" ht="18">
      <c r="A259" s="97" t="s">
        <v>271</v>
      </c>
      <c r="B259" s="97"/>
      <c r="C259" s="97"/>
    </row>
    <row r="260" spans="1:5" s="6" customFormat="1" ht="15">
      <c r="A260" s="143" t="s">
        <v>1</v>
      </c>
      <c r="B260" s="143" t="s">
        <v>272</v>
      </c>
      <c r="C260" s="143" t="s">
        <v>273</v>
      </c>
      <c r="D260" s="23" t="s">
        <v>274</v>
      </c>
      <c r="E260" s="23" t="s">
        <v>252</v>
      </c>
    </row>
    <row r="261" spans="1:5" s="6" customFormat="1" ht="15">
      <c r="A261" s="167">
        <v>1</v>
      </c>
      <c r="B261" s="168" t="s">
        <v>275</v>
      </c>
      <c r="C261" s="169"/>
      <c r="D261" s="170">
        <v>444831750.73999995</v>
      </c>
      <c r="E261" s="170">
        <v>417815653.68</v>
      </c>
    </row>
    <row r="262" spans="1:5" s="6" customFormat="1" ht="15">
      <c r="A262" s="167"/>
      <c r="B262" s="168"/>
      <c r="C262" s="169"/>
      <c r="D262" s="171"/>
      <c r="E262" s="171"/>
    </row>
    <row r="263" spans="1:5" s="6" customFormat="1" ht="15">
      <c r="A263" s="108">
        <v>2</v>
      </c>
      <c r="B263" s="54" t="s">
        <v>276</v>
      </c>
      <c r="C263" s="11"/>
      <c r="D263" s="51">
        <v>18.246462182839736</v>
      </c>
      <c r="E263" s="131">
        <v>17.2619323259993</v>
      </c>
    </row>
    <row r="264" spans="1:5" s="6" customFormat="1" ht="29.25">
      <c r="A264" s="108">
        <v>3</v>
      </c>
      <c r="B264" s="11" t="s">
        <v>277</v>
      </c>
      <c r="C264" s="16"/>
      <c r="D264" s="135">
        <v>2602630420.75</v>
      </c>
      <c r="E264" s="135">
        <v>2672245860.03</v>
      </c>
    </row>
    <row r="265" spans="1:5" s="6" customFormat="1" ht="15">
      <c r="A265" s="108">
        <v>4</v>
      </c>
      <c r="B265" s="54" t="s">
        <v>278</v>
      </c>
      <c r="C265" s="11"/>
      <c r="D265" s="51">
        <v>66.48899420728985</v>
      </c>
      <c r="E265" s="131">
        <v>66.58589601440778</v>
      </c>
    </row>
    <row r="266" s="6" customFormat="1" ht="10.9" customHeight="1"/>
    <row r="267" spans="1:2" s="6" customFormat="1" ht="18">
      <c r="A267" s="97" t="s">
        <v>279</v>
      </c>
      <c r="B267" s="97"/>
    </row>
    <row r="268" spans="1:5" s="6" customFormat="1" ht="15">
      <c r="A268" s="143" t="s">
        <v>1</v>
      </c>
      <c r="B268" s="143" t="s">
        <v>272</v>
      </c>
      <c r="C268" s="143" t="s">
        <v>273</v>
      </c>
      <c r="D268" s="143" t="s">
        <v>274</v>
      </c>
      <c r="E268" s="143" t="s">
        <v>252</v>
      </c>
    </row>
    <row r="269" spans="1:5" s="6" customFormat="1" ht="15">
      <c r="A269" s="108">
        <v>1</v>
      </c>
      <c r="B269" s="11" t="s">
        <v>280</v>
      </c>
      <c r="C269" s="11"/>
      <c r="D269" s="51">
        <v>67780029.25</v>
      </c>
      <c r="E269" s="131">
        <v>55199043.02999999</v>
      </c>
    </row>
    <row r="270" spans="1:5" s="6" customFormat="1" ht="15">
      <c r="A270" s="108">
        <v>2</v>
      </c>
      <c r="B270" s="54" t="s">
        <v>281</v>
      </c>
      <c r="C270" s="11"/>
      <c r="D270" s="51">
        <v>36.1391516036641</v>
      </c>
      <c r="E270" s="131">
        <v>30.73047115478219</v>
      </c>
    </row>
    <row r="271" s="6" customFormat="1" ht="15"/>
  </sheetData>
  <sheetProtection password="AF4E" sheet="1" objects="1" scenarios="1"/>
  <mergeCells count="30">
    <mergeCell ref="A261:A262"/>
    <mergeCell ref="B261:B262"/>
    <mergeCell ref="C261:C262"/>
    <mergeCell ref="D261:D262"/>
    <mergeCell ref="E261:E262"/>
    <mergeCell ref="H253:H254"/>
    <mergeCell ref="H202:I202"/>
    <mergeCell ref="A214:A215"/>
    <mergeCell ref="B214:C214"/>
    <mergeCell ref="D214:E214"/>
    <mergeCell ref="F214:G214"/>
    <mergeCell ref="B239:C239"/>
    <mergeCell ref="E239:F239"/>
    <mergeCell ref="A253:A254"/>
    <mergeCell ref="B253:B254"/>
    <mergeCell ref="C253:C254"/>
    <mergeCell ref="D253:D254"/>
    <mergeCell ref="G253:G254"/>
    <mergeCell ref="A62:B62"/>
    <mergeCell ref="B141:E141"/>
    <mergeCell ref="A149:G149"/>
    <mergeCell ref="A202:A204"/>
    <mergeCell ref="B202:D202"/>
    <mergeCell ref="E202:G202"/>
    <mergeCell ref="A28:A30"/>
    <mergeCell ref="B28:B30"/>
    <mergeCell ref="C28:C30"/>
    <mergeCell ref="E28:E30"/>
    <mergeCell ref="C61:D61"/>
    <mergeCell ref="E61:F61"/>
  </mergeCells>
  <hyperlinks>
    <hyperlink ref="A100" r:id="rId1" display="_ftn1"/>
    <hyperlink ref="A120" r:id="rId2" display="_ftn1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Tsheltrim Zangpo</cp:lastModifiedBy>
  <dcterms:created xsi:type="dcterms:W3CDTF">2017-03-21T10:27:40Z</dcterms:created>
  <dcterms:modified xsi:type="dcterms:W3CDTF">2019-12-16T08:51:40Z</dcterms:modified>
  <cp:category/>
  <cp:version/>
  <cp:contentType/>
  <cp:contentStatus/>
</cp:coreProperties>
</file>